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8_{BE78BF5B-69EA-4D61-9546-29211143D76B}" xr6:coauthVersionLast="46" xr6:coauthVersionMax="46" xr10:uidLastSave="{00000000-0000-0000-0000-000000000000}"/>
  <bookViews>
    <workbookView xWindow="-110" yWindow="-110" windowWidth="19420" windowHeight="10420" activeTab="6" xr2:uid="{00000000-000D-0000-FFFF-FFFF00000000}"/>
  </bookViews>
  <sheets>
    <sheet name="Cover Page" sheetId="7" r:id="rId1"/>
    <sheet name="Data" sheetId="1" r:id="rId2"/>
    <sheet name="Section 1" sheetId="2" r:id="rId3"/>
    <sheet name="Section 2" sheetId="6" r:id="rId4"/>
    <sheet name="Section 3" sheetId="5" r:id="rId5"/>
    <sheet name="Section 4" sheetId="8" r:id="rId6"/>
    <sheet name="Section 5" sheetId="9" r:id="rId7"/>
  </sheets>
  <definedNames>
    <definedName name="_xlnm._FilterDatabase" localSheetId="1" hidden="1">Data!$B$5:$D$5</definedName>
    <definedName name="_xlnm._FilterDatabase" localSheetId="2" hidden="1">'Section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6" l="1"/>
  <c r="E51" i="6"/>
  <c r="G50" i="6"/>
  <c r="E50" i="6"/>
  <c r="G49" i="6"/>
  <c r="E49" i="6"/>
  <c r="G48" i="6"/>
  <c r="E48" i="6"/>
  <c r="G47" i="6"/>
  <c r="E47" i="6"/>
  <c r="G46" i="6"/>
  <c r="E46" i="6"/>
  <c r="G45" i="6"/>
  <c r="E45" i="6"/>
  <c r="G44" i="6"/>
  <c r="E44" i="6"/>
  <c r="G43" i="6"/>
  <c r="E43" i="6"/>
  <c r="G42" i="6"/>
  <c r="E42" i="6"/>
  <c r="G41" i="6"/>
  <c r="E41" i="6"/>
  <c r="G40" i="6"/>
  <c r="E40" i="6"/>
  <c r="G39" i="6"/>
  <c r="E39" i="6"/>
  <c r="G38" i="6"/>
  <c r="E38" i="6"/>
  <c r="G37" i="6"/>
  <c r="E37" i="6"/>
  <c r="G36" i="6"/>
  <c r="E36" i="6"/>
  <c r="G35" i="6"/>
  <c r="G52" i="6" s="1"/>
  <c r="G30" i="6"/>
  <c r="G29" i="6"/>
  <c r="G28" i="6"/>
  <c r="G27" i="6"/>
  <c r="G26" i="6"/>
  <c r="G25" i="6"/>
  <c r="G24" i="6"/>
  <c r="G23" i="6"/>
  <c r="G22" i="6"/>
  <c r="G21" i="6"/>
  <c r="G31" i="6" s="1"/>
  <c r="G20" i="6"/>
  <c r="G19" i="6"/>
  <c r="F19" i="6"/>
  <c r="E20" i="6"/>
  <c r="F20" i="6" s="1"/>
  <c r="E21" i="6" s="1"/>
  <c r="F21" i="6" s="1"/>
  <c r="E22" i="6" s="1"/>
  <c r="F22" i="6" s="1"/>
  <c r="E23" i="6" s="1"/>
  <c r="F23" i="6" s="1"/>
  <c r="E24" i="6" s="1"/>
  <c r="F24" i="6" s="1"/>
  <c r="E25" i="6" s="1"/>
  <c r="F25" i="6" s="1"/>
  <c r="E26" i="6" s="1"/>
  <c r="F26" i="6" s="1"/>
  <c r="E27" i="6" s="1"/>
  <c r="F27" i="6" s="1"/>
  <c r="E28" i="6" s="1"/>
  <c r="F28" i="6" s="1"/>
  <c r="E29" i="6" s="1"/>
  <c r="F29" i="6" s="1"/>
  <c r="E30" i="6" s="1"/>
  <c r="F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6" authorId="0" shapeId="0" xr:uid="{00000000-0006-0000-0100-000001000000}">
      <text>
        <r>
          <rPr>
            <b/>
            <sz val="9"/>
            <color indexed="81"/>
            <rFont val="Tahoma"/>
            <family val="2"/>
          </rPr>
          <t>USER: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7" authorId="0" shapeId="0" xr:uid="{00000000-0006-0000-0500-000001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<sst xmlns="http://schemas.openxmlformats.org/spreadsheetml/2006/main" count="145" uniqueCount="110">
  <si>
    <t xml:space="preserve"> </t>
  </si>
  <si>
    <t>Submitted to:</t>
  </si>
  <si>
    <t xml:space="preserve">Submitted by: </t>
  </si>
  <si>
    <t>Date of Submission:</t>
  </si>
  <si>
    <t>Title of Assignment:</t>
  </si>
  <si>
    <t>*****************************************************************</t>
  </si>
  <si>
    <t>Instructor's Grade on Assignment:</t>
  </si>
  <si>
    <t>Instructor's Comments:</t>
  </si>
  <si>
    <t>QM250 – Introduction to Statistics</t>
  </si>
  <si>
    <t>University of Bahrain</t>
  </si>
  <si>
    <t>College of Business Administration and Marketing</t>
  </si>
  <si>
    <t>Instructor Name</t>
  </si>
  <si>
    <t>Project for Course:</t>
  </si>
  <si>
    <t>Section 2</t>
  </si>
  <si>
    <t>Section 3</t>
  </si>
  <si>
    <t>Section 4</t>
  </si>
  <si>
    <t>Section 5</t>
  </si>
  <si>
    <t xml:space="preserve"> Certification of Authorship
 I certify that I am the author of this paper and that any assistance I received in its preparation is fully acknowledged and disclosed in the report. I have also cited any sources from which I used data, ideas, or words, either quoted directly or paraphrased. I also certify that I prepared this report specifically for this course.</t>
  </si>
  <si>
    <t>Briefly describe the project's purpose and what you intend to do.
Provide a background to your chosen data.
The introduction should be detailed, specific, and well researched to provide a context for the rest of the project.
List the chosen data in the required format with proper headings.
Specify the dependent and independent variables and provide a full explanation for each.</t>
  </si>
  <si>
    <t>Section 1</t>
  </si>
  <si>
    <t>Display detailed descriptive statistical measures of the variables.
Please provide a statement for each of the findings explaining what it represents and it means.
Find the frequency distribution table.
Specify the regression model (Chapter 13) in terms of independent and dependent variables.</t>
  </si>
  <si>
    <t>Detail how you have estimated the correlation between variables and the regression model, graphs, Interpret the estimated coefficients, and (what model?) model performance. (Chapters 12,13)
Incorporate the following for your data set:
- Explain the Hypothesis
- Explain the Correlation</t>
  </si>
  <si>
    <t>GDP growth</t>
  </si>
  <si>
    <t xml:space="preserve">Year </t>
  </si>
  <si>
    <t>Tourism</t>
  </si>
  <si>
    <t>B) in this quantitative data , we see the difference in the number of tourists</t>
  </si>
  <si>
    <t>C) Tourism is one of the activities that affect many other economic activities, such as restaurants</t>
  </si>
  <si>
    <t>hotels, transportation, and entertainment institutions. Tourism is an important source of income</t>
  </si>
  <si>
    <t xml:space="preserve"> for countries around the world, which makes tourism an important  role in influencing national</t>
  </si>
  <si>
    <t>Growth</t>
  </si>
  <si>
    <t xml:space="preserve"> The impact of tourism on the Economic </t>
  </si>
  <si>
    <t>Dependent variables :Y=GDP growth</t>
  </si>
  <si>
    <t xml:space="preserve">Independent variables :X=Tourism </t>
  </si>
  <si>
    <t xml:space="preserve">Tourism : International inbound tourists are the number of tourists who travel to a country other  </t>
  </si>
  <si>
    <t xml:space="preserve"> than that in which they have their usual residence,but outside their usual environment for a period</t>
  </si>
  <si>
    <t xml:space="preserve"> not exceeding 12 months. </t>
  </si>
  <si>
    <t>GDP growth: Annual percentage growth rate of GDP at market prices based on constant local</t>
  </si>
  <si>
    <t xml:space="preserve">currency.GDP is the sum of gross value added by all resident producers in he economy plus any  </t>
  </si>
  <si>
    <t>the economy.</t>
  </si>
  <si>
    <t>and the economy in relation to the number of years, from 2004 to 2005 increase in the touristsa and economy due to</t>
  </si>
  <si>
    <t>Economic growth.The 2008 global financial crisis affected the Turkish economy mainly in terms of trade relations.</t>
  </si>
  <si>
    <t>Economy of Turkey - Wikipedia</t>
  </si>
  <si>
    <t>Sources :-</t>
  </si>
  <si>
    <t>World Bank Open Data | Data</t>
  </si>
  <si>
    <t xml:space="preserve"> income, directly or indirectly.Display descriptive statistical measures of the variables.</t>
  </si>
  <si>
    <t>Describe the sources of the data you have collected and writing a report to summarize the results and implications</t>
  </si>
  <si>
    <t>D)</t>
  </si>
  <si>
    <t xml:space="preserve"> The impact of tourism on the Economic growth </t>
  </si>
  <si>
    <t>E)</t>
  </si>
  <si>
    <t xml:space="preserve">Student Names:
1- Mohaned nader               6- husain mohamed
2- Abdullah haggage            7- Manar mohammed
3- Malak hussain                  8- Anas abdulaziz
4- Jenan jehad 
5- Roaya mohammed                                                                                                                                                                </t>
  </si>
  <si>
    <t>IDs:
1- 20170689     6- 20186413
2- 20195640     7- 20163633
3- 20183299     8- 20160418
4- 20174647
5-20180926</t>
  </si>
  <si>
    <t>Section No. 5</t>
  </si>
  <si>
    <t xml:space="preserve"> 25 Dec 2020</t>
  </si>
  <si>
    <t>3-Draw a graph that describes the chosen data</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</si>
  <si>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</si>
  <si>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</si>
  <si>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</si>
  <si>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</si>
  <si>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</si>
  <si>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</si>
  <si>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</si>
  <si>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</si>
  <si>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</si>
  <si>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</si>
  <si>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</si>
  <si>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</si>
  <si>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</si>
  <si>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</si>
  <si>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</si>
  <si>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</si>
  <si>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</si>
  <si>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</si>
  <si>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</si>
  <si>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</si>
  <si>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</si>
  <si>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</si>
  <si>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</si>
  <si>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</si>
  <si>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Frequency</t>
  </si>
  <si>
    <t>Range</t>
  </si>
  <si>
    <t>Frequency Distribution Table of GDP Growth</t>
  </si>
  <si>
    <t>Frequency Distribution Table of tourist</t>
  </si>
  <si>
    <t>GDP Growth</t>
  </si>
  <si>
    <t>No. of tourists</t>
  </si>
  <si>
    <t>Year</t>
  </si>
  <si>
    <t>Kurtosis</t>
  </si>
  <si>
    <t>Skewness</t>
  </si>
  <si>
    <t>Variance</t>
  </si>
  <si>
    <t>Std. Deviation</t>
  </si>
  <si>
    <t>Std. Error</t>
  </si>
  <si>
    <t>Mean</t>
  </si>
  <si>
    <t>Sum</t>
  </si>
  <si>
    <t>Maximum</t>
  </si>
  <si>
    <t>Minimum</t>
  </si>
  <si>
    <t>N</t>
  </si>
  <si>
    <t>GDP</t>
  </si>
  <si>
    <t>tourism</t>
  </si>
  <si>
    <t>Descriptive Statistics</t>
  </si>
  <si>
    <t>independent variable : X= tourism</t>
  </si>
  <si>
    <t>Dependent variable : Y= GDP Growth</t>
  </si>
  <si>
    <t>So, GDP (Y) = 3.767342639 + 5.9108</t>
  </si>
  <si>
    <t>Intercept ( a )</t>
  </si>
  <si>
    <t>Tourism (  b )</t>
  </si>
  <si>
    <t>GDP (Y) = a+b  Tourism</t>
  </si>
  <si>
    <t>3.77E+00X</t>
  </si>
  <si>
    <r>
      <t xml:space="preserve">Describe the source(s) of the data you have collected.
</t>
    </r>
    <r>
      <rPr>
        <sz val="12"/>
        <color rgb="FFFF0000"/>
        <rFont val="Times New Roman"/>
        <family val="1"/>
      </rPr>
      <t xml:space="preserve">-we have been chosen “The World Bank: Data” as a source because it is a trusted website all-around the World and it and it has different and varied data from all over the world. </t>
    </r>
    <r>
      <rPr>
        <sz val="12"/>
        <color rgb="FF000000"/>
        <rFont val="Times New Roman"/>
        <family val="1"/>
      </rPr>
      <t xml:space="preserve">
Draw a graph that describes the chosen data and explain why you chose this particular graph.
</t>
    </r>
    <r>
      <rPr>
        <sz val="12"/>
        <color rgb="FFFF0000"/>
        <rFont val="Times New Roman"/>
        <family val="1"/>
      </rPr>
      <t>- (the graph in excel) and we chose this graph because it is easy to read and show the information in organised way.</t>
    </r>
    <r>
      <rPr>
        <sz val="12"/>
        <color rgb="FF000000"/>
        <rFont val="Times New Roman"/>
        <family val="1"/>
      </rPr>
      <t xml:space="preserve">
Further analyze and reflect on the shape of the graph.
</t>
    </r>
    <r>
      <rPr>
        <sz val="12"/>
        <color rgb="FFFF0000"/>
        <rFont val="Times New Roman"/>
        <family val="1"/>
      </rPr>
      <t>-it seems that the Tourism rate increases in general comparison to the GDP rate, which increases at times and decreases in others. Also we can see a deep and sharp decreasing and high increasing in GDP rate opposite to Tourism rate.</t>
    </r>
    <r>
      <rPr>
        <sz val="12"/>
        <color rgb="FF000000"/>
        <rFont val="Times New Roman"/>
        <family val="1"/>
      </rPr>
      <t xml:space="preserve">
Explain the range and the standard deviation of the chosen data. 
</t>
    </r>
    <r>
      <rPr>
        <sz val="12"/>
        <color rgb="FFFF0000"/>
        <rFont val="Times New Roman"/>
        <family val="1"/>
      </rPr>
      <t xml:space="preserve">-Range = max.value - min.value/Tourism rate = 39811000 – 6893000 = 32918000 / GDP rate = 11.11-(-5.96) =17.07
- Standard deviation /                  / Tousim rate = 12055810.26686 / GDP rate = 4.68984                                                   </t>
    </r>
    <r>
      <rPr>
        <sz val="12"/>
        <color rgb="FF000000"/>
        <rFont val="Times New Roman"/>
        <family val="1"/>
      </rPr>
      <t xml:space="preserve">
Explain what the first and third quartiles show.                                   .      
</t>
    </r>
    <r>
      <rPr>
        <sz val="12"/>
        <color rgb="FFFF0000"/>
        <rFont val="Times New Roman"/>
        <family val="1"/>
      </rPr>
      <t xml:space="preserve">- In the first quarter we can see a slow increasing in Tourism rate, as for GDP rate it was stainable rate in the first three years but it decreased sharp and deep in last two years, in third quarter we can see a high increasing in Tourism rate but the GDP rate still dropped deep after its increased in second quarter.
</t>
    </r>
    <r>
      <rPr>
        <sz val="12"/>
        <color theme="1"/>
        <rFont val="Times New Roman"/>
        <family val="1"/>
      </rPr>
      <t xml:space="preserve">Explain the coefficient of skewness and indicate what it shows. </t>
    </r>
    <r>
      <rPr>
        <sz val="12"/>
        <color rgb="FF000000"/>
        <rFont val="Times New Roman"/>
        <family val="1"/>
      </rPr>
      <t xml:space="preserve">
</t>
    </r>
    <r>
      <rPr>
        <sz val="12"/>
        <color rgb="FFFF0000"/>
        <rFont val="Times New Roman"/>
        <family val="1"/>
      </rPr>
      <t>-Toursim =0.274 witch mean its yearly rise by this rate / GDP = -1.283 witch mean its decrease by this rate</t>
    </r>
    <r>
      <rPr>
        <sz val="12"/>
        <color rgb="FF000000"/>
        <rFont val="Times New Roman"/>
        <family val="1"/>
      </rPr>
      <t xml:space="preserve">
Write the hypothesis for the impact of the independent variable by the dependent variable.
</t>
    </r>
    <r>
      <rPr>
        <sz val="12"/>
        <color rgb="FFFF0000"/>
        <rFont val="Times New Roman"/>
        <family val="1"/>
      </rPr>
      <t>• The independent variable is the cause. Its value is independent of other variables in your study.
• The dependent variable is the effect. Its value depends on changes in the independent variable.
• So as the graph, there are no binding between Tourism rate and GDP rate.</t>
    </r>
    <r>
      <rPr>
        <sz val="12"/>
        <color rgb="FF000000"/>
        <rFont val="Times New Roman"/>
        <family val="1"/>
      </rPr>
      <t xml:space="preserve">
Write the regression equation.</t>
    </r>
    <r>
      <rPr>
        <sz val="12"/>
        <color rgb="FFFF0000"/>
        <rFont val="Times New Roman"/>
        <family val="1"/>
      </rPr>
      <t xml:space="preserve"> - Y=a + bX + ∈</t>
    </r>
  </si>
  <si>
    <t xml:space="preserve">product access and minus any subsidies not included in the value of the products. </t>
  </si>
  <si>
    <t>A) Using the skills we learned to apply to the analysis of this data for comparion the impact of toursim on</t>
  </si>
  <si>
    <t xml:space="preserve">At the end the impact of tourism on the economic growth was really clear from the data analysis and it’s become recognized over the time. The tourism rate is increase in comparison to the GDP. The impact of tourism is occurred either by direct way such us restaurants, malls, cinemas and hotels or indirect way through more investments on government or private sector created by tourism, So we learned from all of the topic that how we applied a multiplied statistics issues and tests to our data’s and the relationships between numbers and the problems such like ANOVA tests and other test and how it effect and work with our data that we selected , and as we found the correlation coefficient  as we called it (r)  is 0.15 so that we knew it’s a weak relationship between tourism and GDP and the other value r^2 it’s 0.023 the variation has been explained by the independent variable GDP per capital, and we learned the hypothests for both variables H0 and H1 the null and alternative hypothests such the null equalled to the average and alternative not equalled to the tourism average and when the test acceptable and rejectable, the project helped us to understand the effects of the tourism in turkey clearly  by Statistics and some of economic in general and in details. </t>
  </si>
  <si>
    <r>
      <t xml:space="preserve">
Include a brief description and interpretation of all the measures (definitions) used in this report within the context of the chosen data.
Summarise your findings and discuss the implications of the results for the management of your organization.
This section should be between 200-250 words.
</t>
    </r>
    <r>
      <rPr>
        <sz val="12"/>
        <color theme="2" tint="-0.499984740745262"/>
        <rFont val="Times New Roman"/>
        <family val="1"/>
      </rPr>
      <t>-(details in the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</si>
</sst>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0_);_(* \(#,##0.000\);_(* &quot;-&quot;??_);_(@_)"/>
  </numFmts>
  <fonts count="30" x14ac:knownFonts="1">
    <font>
      <sz val="12"/>
      <color theme="1"/>
      <name val="Calibri"/>
      <family val="2"/>
      <scheme val="minor"/>
    </font>
    <font>
      <b/>
      <sz val="11"/>
      <color theme="3"/>
      <name val="Calibri"/>
      <family val="2"/>
      <scheme val="minor"/>
    </font>
    <font>
      <sz val="10"/>
      <name val="MS Sans Serif"/>
    </font>
    <font>
      <b/>
      <sz val="16"/>
      <color theme="0"/>
      <name val="Times New Roman"/>
      <family val="1"/>
    </font>
    <font>
      <sz val="12"/>
      <color theme="1"/>
      <name val="Times New Roman"/>
      <family val="1"/>
    </font>
    <font>
      <b/>
      <sz val="15"/>
      <color theme="0"/>
      <name val="Times New Roman"/>
      <family val="1"/>
    </font>
    <font>
      <sz val="12"/>
      <color rgb="FF000000"/>
      <name val="Times New Roman"/>
      <family val="1"/>
    </font>
    <font>
      <b/>
      <sz val="13.5"/>
      <color rgb="FF000000"/>
      <name val="Arial"/>
      <family val="2"/>
    </font>
    <font>
      <sz val="12"/>
      <color rgb="FF000000"/>
      <name val="Arial"/>
      <family val="2"/>
    </font>
    <font>
      <b/>
      <sz val="18"/>
      <color rgb="FFFF0000"/>
      <name val="Times New Roman"/>
      <family val="1"/>
    </font>
    <font>
      <b/>
      <sz val="15"/>
      <color theme="1"/>
      <name val="Times New Roman"/>
      <family val="1"/>
    </font>
    <font>
      <sz val="16"/>
      <color theme="1"/>
      <name val="Calibri"/>
      <family val="2"/>
      <scheme val="minor"/>
    </font>
    <font>
      <sz val="9"/>
      <color indexed="81"/>
      <name val="Tahoma"/>
      <family val="2"/>
    </font>
    <font>
      <b/>
      <sz val="9"/>
      <color indexed="81"/>
      <name val="Tahoma"/>
      <family val="2"/>
    </font>
    <font>
      <sz val="20"/>
      <color theme="1"/>
      <name val="Calibri"/>
      <family val="2"/>
      <scheme val="minor"/>
    </font>
    <font>
      <sz val="20"/>
      <color rgb="FF3366FF"/>
      <name val="Calibri"/>
      <family val="2"/>
      <scheme val="minor"/>
    </font>
    <font>
      <sz val="12"/>
      <color rgb="FF3366FF"/>
      <name val="Calibri"/>
      <family val="2"/>
      <scheme val="minor"/>
    </font>
    <font>
      <sz val="14"/>
      <color theme="1"/>
      <name val="Calibri"/>
      <family val="2"/>
      <scheme val="minor"/>
    </font>
    <font>
      <sz val="18"/>
      <color rgb="FF000000"/>
      <name val="Calibri"/>
      <family val="2"/>
      <scheme val="minor"/>
    </font>
    <font>
      <u/>
      <sz val="12"/>
      <color theme="10"/>
      <name val="Calibri"/>
      <family val="2"/>
      <scheme val="minor"/>
    </font>
    <font>
      <u/>
      <sz val="12"/>
      <color theme="4"/>
      <name val="Calibri"/>
      <family val="2"/>
      <scheme val="minor"/>
    </font>
    <font>
      <sz val="12"/>
      <color theme="4"/>
      <name val="Calibri"/>
      <family val="2"/>
      <scheme val="minor"/>
    </font>
    <font>
      <b/>
      <sz val="14"/>
      <color theme="4" tint="-0.499984740745262"/>
      <name val="Calibri"/>
      <family val="2"/>
      <scheme val="minor"/>
    </font>
    <font>
      <sz val="12"/>
      <color theme="1"/>
      <name val="Calibri"/>
      <family val="2"/>
      <scheme val="minor"/>
    </font>
    <font>
      <sz val="11"/>
      <color rgb="FF006100"/>
      <name val="Calibri"/>
      <family val="2"/>
      <scheme val="minor"/>
    </font>
    <font>
      <b/>
      <sz val="12"/>
      <color theme="4" tint="-0.499984740745262"/>
      <name val="Calibri"/>
      <family val="2"/>
      <scheme val="minor"/>
    </font>
    <font>
      <b/>
      <sz val="12"/>
      <color theme="1"/>
      <name val="Calibri"/>
      <family val="2"/>
      <scheme val="minor"/>
    </font>
    <font>
      <sz val="12"/>
      <color rgb="FFFF0000"/>
      <name val="Times New Roman"/>
      <family val="1"/>
    </font>
    <font>
      <sz val="12"/>
      <color theme="1"/>
      <name val="Arial"/>
      <family val="2"/>
    </font>
    <font>
      <sz val="12"/>
      <color theme="2" tint="-0.499984740745262"/>
      <name val="Times New Roman"/>
      <family val="1"/>
    </font>
  </fonts>
  <fills count="1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7030A0"/>
        <bgColor indexed="64"/>
      </patternFill>
    </fill>
    <fill>
      <patternFill patternType="solid">
        <fgColor rgb="FFFEEBFF"/>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CCCCFF"/>
        <bgColor indexed="64"/>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19" fillId="0" borderId="0" applyNumberFormat="0" applyFill="0" applyBorder="0" applyAlignment="0" applyProtection="0"/>
    <xf numFmtId="0" fontId="24" fillId="13" borderId="0" applyNumberFormat="0" applyBorder="0" applyAlignment="0" applyProtection="0"/>
    <xf numFmtId="164" fontId="23" fillId="0" borderId="0" applyFont="0" applyFill="0" applyBorder="0" applyAlignment="0" applyProtection="0"/>
  </cellStyleXfs>
  <cellXfs count="129">
    <xf numFmtId="0" fontId="0" fillId="0" borderId="0" xfId="0"/>
    <xf numFmtId="0" fontId="0" fillId="0" borderId="1" xfId="0" applyBorder="1"/>
    <xf numFmtId="0" fontId="0" fillId="0" borderId="5" xfId="0" applyBorder="1"/>
    <xf numFmtId="0" fontId="0" fillId="0" borderId="0" xfId="0" applyBorder="1"/>
    <xf numFmtId="0" fontId="0" fillId="0" borderId="4" xfId="0"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center" wrapText="1"/>
    </xf>
    <xf numFmtId="0" fontId="8" fillId="0" borderId="5" xfId="0" applyFont="1" applyBorder="1" applyAlignment="1">
      <alignment vertical="center"/>
    </xf>
    <xf numFmtId="0" fontId="0" fillId="0" borderId="0" xfId="0" applyFont="1" applyBorder="1"/>
    <xf numFmtId="0" fontId="0" fillId="0" borderId="4" xfId="0" applyFont="1" applyBorder="1"/>
    <xf numFmtId="0" fontId="9" fillId="0" borderId="5" xfId="0" applyFont="1" applyBorder="1" applyAlignment="1">
      <alignment vertical="center"/>
    </xf>
    <xf numFmtId="0" fontId="11" fillId="0" borderId="1" xfId="0" applyFon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4" fillId="0" borderId="0" xfId="0" applyFont="1" applyAlignment="1"/>
    <xf numFmtId="0" fontId="14" fillId="0" borderId="0" xfId="0" applyFont="1" applyAlignment="1">
      <alignment horizontal="right"/>
    </xf>
    <xf numFmtId="0" fontId="15" fillId="0" borderId="0" xfId="0" applyFont="1" applyAlignment="1"/>
    <xf numFmtId="0" fontId="16" fillId="0" borderId="0" xfId="0" applyFont="1"/>
    <xf numFmtId="0" fontId="0" fillId="0" borderId="0" xfId="0" applyFont="1"/>
    <xf numFmtId="0" fontId="0" fillId="0" borderId="0" xfId="0" applyAlignment="1"/>
    <xf numFmtId="0" fontId="11" fillId="0" borderId="0" xfId="0" applyFont="1" applyAlignment="1"/>
    <xf numFmtId="0" fontId="11" fillId="0" borderId="0" xfId="0" applyFont="1"/>
    <xf numFmtId="0" fontId="0" fillId="0" borderId="1" xfId="0" applyBorder="1" applyAlignment="1">
      <alignment horizontal="center"/>
    </xf>
    <xf numFmtId="0" fontId="0" fillId="12" borderId="0" xfId="0" applyFont="1" applyFill="1" applyAlignment="1">
      <alignment horizontal="left" vertical="center"/>
    </xf>
    <xf numFmtId="0" fontId="0" fillId="12" borderId="0" xfId="0" applyFill="1" applyAlignment="1"/>
    <xf numFmtId="0" fontId="0" fillId="12" borderId="0" xfId="0" applyFill="1" applyAlignment="1">
      <alignment horizontal="center"/>
    </xf>
    <xf numFmtId="0" fontId="0" fillId="12" borderId="1" xfId="0" applyFill="1" applyBorder="1" applyAlignment="1">
      <alignment horizontal="center"/>
    </xf>
    <xf numFmtId="0" fontId="17" fillId="12" borderId="18" xfId="0" applyFont="1" applyFill="1" applyBorder="1"/>
    <xf numFmtId="0" fontId="17" fillId="12" borderId="19" xfId="0" applyFont="1" applyFill="1" applyBorder="1"/>
    <xf numFmtId="0" fontId="0" fillId="12" borderId="20" xfId="0" applyFill="1" applyBorder="1"/>
    <xf numFmtId="0" fontId="17" fillId="12" borderId="17" xfId="0" applyFont="1" applyFill="1" applyBorder="1"/>
    <xf numFmtId="0" fontId="17" fillId="12" borderId="0" xfId="0" applyFont="1" applyFill="1" applyBorder="1"/>
    <xf numFmtId="0" fontId="0" fillId="12" borderId="15" xfId="0" applyFill="1" applyBorder="1"/>
    <xf numFmtId="0" fontId="17" fillId="12" borderId="12" xfId="0" applyFont="1" applyFill="1" applyBorder="1"/>
    <xf numFmtId="0" fontId="17" fillId="12" borderId="21" xfId="0" applyFont="1" applyFill="1" applyBorder="1"/>
    <xf numFmtId="0" fontId="0" fillId="12" borderId="10" xfId="0" applyFill="1" applyBorder="1"/>
    <xf numFmtId="0" fontId="18" fillId="0" borderId="0" xfId="0" applyFont="1"/>
    <xf numFmtId="0" fontId="22" fillId="0" borderId="1" xfId="1" applyFont="1" applyBorder="1" applyAlignment="1">
      <alignment horizontal="center"/>
    </xf>
    <xf numFmtId="0" fontId="11" fillId="0" borderId="0" xfId="0" applyFont="1" applyAlignment="1">
      <alignment horizontal="right"/>
    </xf>
    <xf numFmtId="0" fontId="17" fillId="12" borderId="20" xfId="0" applyFont="1" applyFill="1" applyBorder="1"/>
    <xf numFmtId="0" fontId="17" fillId="12" borderId="15" xfId="0" applyFont="1" applyFill="1" applyBorder="1"/>
    <xf numFmtId="0" fontId="17" fillId="12" borderId="10" xfId="0" applyFont="1" applyFill="1" applyBorder="1"/>
    <xf numFmtId="0" fontId="11" fillId="12" borderId="18" xfId="0" applyFont="1" applyFill="1" applyBorder="1"/>
    <xf numFmtId="0" fontId="0" fillId="12" borderId="19" xfId="0" applyFill="1" applyBorder="1"/>
    <xf numFmtId="0" fontId="20" fillId="12" borderId="17" xfId="3" applyFont="1" applyFill="1" applyBorder="1"/>
    <xf numFmtId="0" fontId="21" fillId="12" borderId="0" xfId="0" applyFont="1" applyFill="1" applyBorder="1"/>
    <xf numFmtId="0" fontId="21" fillId="12" borderId="15" xfId="0" applyFont="1" applyFill="1" applyBorder="1"/>
    <xf numFmtId="0" fontId="20" fillId="12" borderId="12" xfId="3" applyFont="1" applyFill="1" applyBorder="1"/>
    <xf numFmtId="0" fontId="21" fillId="12" borderId="21" xfId="0" applyFont="1" applyFill="1" applyBorder="1"/>
    <xf numFmtId="0" fontId="21" fillId="12" borderId="10" xfId="0" applyFont="1" applyFill="1" applyBorder="1"/>
    <xf numFmtId="0" fontId="24" fillId="13" borderId="1" xfId="4" applyBorder="1" applyAlignment="1">
      <alignment horizontal="center"/>
    </xf>
    <xf numFmtId="0" fontId="24" fillId="13" borderId="1" xfId="4" applyBorder="1" applyAlignment="1"/>
    <xf numFmtId="11" fontId="24" fillId="13" borderId="1" xfId="4" applyNumberFormat="1" applyBorder="1" applyAlignment="1"/>
    <xf numFmtId="0" fontId="24" fillId="13" borderId="1" xfId="4" applyBorder="1"/>
    <xf numFmtId="0" fontId="24" fillId="13" borderId="1" xfId="4" applyBorder="1" applyAlignment="1">
      <alignment horizontal="centerContinuous"/>
    </xf>
    <xf numFmtId="0" fontId="25" fillId="0" borderId="1" xfId="1" applyFont="1" applyBorder="1" applyAlignment="1">
      <alignment horizontal="center"/>
    </xf>
    <xf numFmtId="0" fontId="23" fillId="0" borderId="1" xfId="0" applyFont="1" applyBorder="1" applyAlignment="1">
      <alignment horizontal="center"/>
    </xf>
    <xf numFmtId="2" fontId="26" fillId="11" borderId="1" xfId="0" applyNumberFormat="1" applyFont="1" applyFill="1" applyBorder="1" applyAlignment="1">
      <alignment horizontal="center"/>
    </xf>
    <xf numFmtId="2" fontId="0" fillId="11" borderId="1" xfId="0" applyNumberFormat="1" applyFill="1" applyBorder="1" applyAlignment="1">
      <alignment horizontal="center"/>
    </xf>
    <xf numFmtId="165" fontId="0" fillId="11" borderId="1" xfId="5" applyNumberFormat="1" applyFont="1" applyFill="1" applyBorder="1" applyAlignment="1">
      <alignment horizontal="center"/>
    </xf>
    <xf numFmtId="2" fontId="0" fillId="0" borderId="0" xfId="0" applyNumberFormat="1"/>
    <xf numFmtId="164" fontId="0" fillId="0" borderId="1" xfId="5" applyFont="1" applyBorder="1" applyAlignment="1">
      <alignment horizontal="center"/>
    </xf>
    <xf numFmtId="164" fontId="0" fillId="11" borderId="1" xfId="5" applyFont="1" applyFill="1" applyBorder="1" applyAlignment="1">
      <alignment horizontal="center"/>
    </xf>
    <xf numFmtId="0" fontId="26" fillId="9" borderId="1" xfId="0" applyFont="1" applyFill="1" applyBorder="1" applyAlignment="1">
      <alignment horizontal="center"/>
    </xf>
    <xf numFmtId="164" fontId="0" fillId="0" borderId="0" xfId="5" applyFont="1"/>
    <xf numFmtId="0" fontId="26" fillId="0" borderId="0" xfId="0" applyFont="1"/>
    <xf numFmtId="0" fontId="0" fillId="0" borderId="0" xfId="0" applyAlignment="1">
      <alignment wrapText="1"/>
    </xf>
    <xf numFmtId="0" fontId="28" fillId="0" borderId="0" xfId="0" applyFont="1" applyAlignment="1">
      <alignment horizontal="left" vertical="center" wrapText="1"/>
    </xf>
    <xf numFmtId="0" fontId="0" fillId="0" borderId="0"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3" fillId="2" borderId="0" xfId="0" applyFont="1" applyFill="1" applyAlignment="1">
      <alignment horizontal="center"/>
    </xf>
    <xf numFmtId="0" fontId="17" fillId="12" borderId="18" xfId="0" applyFont="1" applyFill="1" applyBorder="1" applyAlignment="1">
      <alignment horizontal="center"/>
    </xf>
    <xf numFmtId="0" fontId="0" fillId="12" borderId="19" xfId="0" applyFill="1" applyBorder="1" applyAlignment="1">
      <alignment horizontal="center"/>
    </xf>
    <xf numFmtId="0" fontId="0" fillId="12" borderId="20" xfId="0" applyFill="1" applyBorder="1" applyAlignment="1">
      <alignment horizontal="center"/>
    </xf>
    <xf numFmtId="0" fontId="0" fillId="12" borderId="12" xfId="0" applyFill="1" applyBorder="1" applyAlignment="1">
      <alignment horizontal="center"/>
    </xf>
    <xf numFmtId="0" fontId="0" fillId="12" borderId="21" xfId="0" applyFill="1" applyBorder="1" applyAlignment="1">
      <alignment horizontal="center"/>
    </xf>
    <xf numFmtId="0" fontId="0" fillId="12" borderId="10" xfId="0" applyFill="1" applyBorder="1" applyAlignment="1">
      <alignment horizontal="center"/>
    </xf>
    <xf numFmtId="0" fontId="5" fillId="4" borderId="0" xfId="0" applyFont="1" applyFill="1" applyAlignment="1">
      <alignment horizontal="center" vertical="center"/>
    </xf>
    <xf numFmtId="0" fontId="6" fillId="5" borderId="0" xfId="0" applyFont="1" applyFill="1" applyAlignment="1">
      <alignment horizontal="left" vertical="top" wrapText="1"/>
    </xf>
    <xf numFmtId="0" fontId="17" fillId="12" borderId="19" xfId="0" applyFont="1" applyFill="1" applyBorder="1" applyAlignment="1">
      <alignment horizontal="center"/>
    </xf>
    <xf numFmtId="0" fontId="17" fillId="12" borderId="20" xfId="0" applyFont="1" applyFill="1" applyBorder="1" applyAlignment="1">
      <alignment horizontal="center"/>
    </xf>
    <xf numFmtId="0" fontId="17" fillId="12" borderId="12" xfId="0" applyFont="1" applyFill="1" applyBorder="1" applyAlignment="1">
      <alignment horizontal="center"/>
    </xf>
    <xf numFmtId="0" fontId="17" fillId="12" borderId="21" xfId="0" applyFont="1" applyFill="1" applyBorder="1" applyAlignment="1">
      <alignment horizontal="center"/>
    </xf>
    <xf numFmtId="0" fontId="17" fillId="12" borderId="10" xfId="0" applyFont="1" applyFill="1" applyBorder="1" applyAlignment="1">
      <alignment horizontal="center"/>
    </xf>
    <xf numFmtId="0" fontId="5" fillId="6" borderId="0" xfId="0" applyFont="1" applyFill="1" applyAlignment="1">
      <alignment horizontal="center" vertical="center"/>
    </xf>
    <xf numFmtId="0" fontId="6" fillId="7" borderId="0" xfId="0" applyFont="1" applyFill="1" applyAlignment="1">
      <alignment horizontal="left" vertical="top" wrapText="1"/>
    </xf>
    <xf numFmtId="0" fontId="26" fillId="9" borderId="1" xfId="0" applyFont="1" applyFill="1" applyBorder="1" applyAlignment="1">
      <alignment horizontal="center"/>
    </xf>
    <xf numFmtId="0" fontId="26" fillId="9" borderId="14" xfId="0" applyFont="1" applyFill="1" applyBorder="1" applyAlignment="1">
      <alignment horizontal="center"/>
    </xf>
    <xf numFmtId="0" fontId="26" fillId="9" borderId="13" xfId="0" applyFont="1" applyFill="1" applyBorder="1" applyAlignment="1">
      <alignment horizontal="center"/>
    </xf>
    <xf numFmtId="0" fontId="26" fillId="11" borderId="1" xfId="0" applyFont="1" applyFill="1" applyBorder="1" applyAlignment="1">
      <alignment horizontal="center"/>
    </xf>
    <xf numFmtId="0" fontId="0" fillId="0" borderId="0" xfId="0" applyBorder="1" applyAlignment="1">
      <alignment horizontal="center"/>
    </xf>
    <xf numFmtId="0" fontId="26" fillId="9" borderId="22" xfId="0" applyFont="1" applyFill="1" applyBorder="1" applyAlignment="1">
      <alignment horizontal="center"/>
    </xf>
    <xf numFmtId="11" fontId="0" fillId="0" borderId="0" xfId="0" applyNumberFormat="1" applyBorder="1" applyAlignment="1">
      <alignment horizontal="center"/>
    </xf>
    <xf numFmtId="0" fontId="5" fillId="8" borderId="0" xfId="0" applyFont="1" applyFill="1" applyAlignment="1">
      <alignment horizontal="center" vertical="center"/>
    </xf>
    <xf numFmtId="0" fontId="6" fillId="9" borderId="0" xfId="0" applyFont="1" applyFill="1" applyAlignment="1">
      <alignment horizontal="left" vertical="top" wrapText="1"/>
    </xf>
    <xf numFmtId="0" fontId="5" fillId="2" borderId="0" xfId="0" applyFont="1" applyFill="1" applyAlignment="1">
      <alignment horizontal="center" vertical="center"/>
    </xf>
    <xf numFmtId="0" fontId="6" fillId="3" borderId="0" xfId="0" applyFont="1" applyFill="1" applyAlignment="1">
      <alignment horizontal="left" vertical="top" wrapText="1"/>
    </xf>
    <xf numFmtId="0" fontId="10" fillId="10" borderId="0" xfId="0" applyFont="1" applyFill="1" applyAlignment="1">
      <alignment horizontal="center" vertical="center"/>
    </xf>
    <xf numFmtId="0" fontId="6" fillId="11" borderId="0" xfId="0" applyFont="1" applyFill="1" applyAlignment="1">
      <alignment horizontal="left" vertical="top" wrapText="1"/>
    </xf>
  </cellXfs>
  <cellStyles count="6">
    <cellStyle name="Comma" xfId="5" builtinId="3"/>
    <cellStyle name="Good" xfId="4" builtinId="26"/>
    <cellStyle name="Heading 4" xfId="1" builtinId="19"/>
    <cellStyle name="Hyperlink" xfId="3" builtinId="8"/>
    <cellStyle name="Normal" xfId="0" builtinId="0"/>
    <cellStyle name="Normal 2" xfId="2" xr:uid="{00000000-0005-0000-0000-000005000000}"/>
  </cellStyles>
  <dxfs count="0"/>
  <tableStyles count="0" defaultTableStyle="TableStyleMedium2" defaultPivotStyle="PivotStyleLight16"/>
  <colors>
    <mruColors>
      <color rgb="FFCCCCFF"/>
      <color rgb="FF9999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Toursim rate</a:t>
            </a:r>
          </a:p>
        </c:rich>
      </c:tx>
      <c:overlay val="0"/>
      <c:spPr>
        <a:noFill/>
        <a:ln>
          <a:noFill/>
        </a:ln>
        <a:effectLst/>
      </c:spPr>
    </c:title>
    <c:autoTitleDeleted val="0"/>
    <c:plotArea>
      <c:layout/>
      <c:lineChart>
        <c:grouping val="standard"/>
        <c:varyColors val="0"/>
        <c:ser>
          <c:idx val="0"/>
          <c:order val="0"/>
          <c:tx>
            <c:strRef>
              <c:f>'Section 3'!$T$5</c:f>
              <c:strCache>
                <c:ptCount val="1"/>
                <c:pt idx="0">
                  <c:v>Tourism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'Section 3'!$V$6:$V$26</c:f>
              <c:numCache>
                <c:formatCode>General</c:formatCode>
                <c:ptCount val="21"/>
                <c:pt idx="0">
                  <c:v>1995</c:v>
                </c:pt>
                <c:pt idx="1">
                  <c:v>1996</c:v>
                </c:pt>
                <c:pt idx="2">
                  <c:v>1997</c:v>
                </c:pt>
                <c:pt idx="3">
                  <c:v>1998</c:v>
                </c:pt>
                <c:pt idx="4">
                  <c:v>1990</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'Section 3'!$T$6:$T$26</c:f>
              <c:numCache>
                <c:formatCode>General</c:formatCode>
                <c:ptCount val="21"/>
                <c:pt idx="0">
                  <c:v>7083000</c:v>
                </c:pt>
                <c:pt idx="1">
                  <c:v>7966000</c:v>
                </c:pt>
                <c:pt idx="2">
                  <c:v>9040000</c:v>
                </c:pt>
                <c:pt idx="3">
                  <c:v>8960000</c:v>
                </c:pt>
                <c:pt idx="4">
                  <c:v>6893000</c:v>
                </c:pt>
                <c:pt idx="5">
                  <c:v>9586000</c:v>
                </c:pt>
                <c:pt idx="6">
                  <c:v>10783000</c:v>
                </c:pt>
                <c:pt idx="7">
                  <c:v>12790000</c:v>
                </c:pt>
                <c:pt idx="8">
                  <c:v>13341000</c:v>
                </c:pt>
                <c:pt idx="9">
                  <c:v>16826000</c:v>
                </c:pt>
                <c:pt idx="10">
                  <c:v>20273000</c:v>
                </c:pt>
                <c:pt idx="11">
                  <c:v>18916000</c:v>
                </c:pt>
                <c:pt idx="12">
                  <c:v>26122000</c:v>
                </c:pt>
                <c:pt idx="13">
                  <c:v>29792000</c:v>
                </c:pt>
                <c:pt idx="14">
                  <c:v>30187000</c:v>
                </c:pt>
                <c:pt idx="15">
                  <c:v>31364000</c:v>
                </c:pt>
                <c:pt idx="16">
                  <c:v>34654000</c:v>
                </c:pt>
                <c:pt idx="17">
                  <c:v>35698000</c:v>
                </c:pt>
                <c:pt idx="18">
                  <c:v>37795000</c:v>
                </c:pt>
                <c:pt idx="19">
                  <c:v>39811000</c:v>
                </c:pt>
                <c:pt idx="20">
                  <c:v>39478000</c:v>
                </c:pt>
              </c:numCache>
            </c:numRef>
          </c:val>
          <c:smooth val="0"/>
          <c:extLst>
            <c:ext xmlns:c16="http://schemas.microsoft.com/office/drawing/2014/chart" uri="{C3380CC4-5D6E-409C-BE32-E72D297353CC}">
              <c16:uniqueId val="{00000000-6EDF-524A-A6E8-E07CE68DEC32}"/>
            </c:ext>
          </c:extLst>
        </c:ser>
        <c:dLbls>
          <c:showLegendKey val="0"/>
          <c:showVal val="0"/>
          <c:showCatName val="0"/>
          <c:showSerName val="0"/>
          <c:showPercent val="0"/>
          <c:showBubbleSize val="0"/>
        </c:dLbls>
        <c:marker val="1"/>
        <c:smooth val="0"/>
        <c:axId val="-1578312320"/>
        <c:axId val="-1578311776"/>
      </c:lineChart>
      <c:catAx>
        <c:axId val="-157831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311776"/>
        <c:crosses val="autoZero"/>
        <c:auto val="1"/>
        <c:lblAlgn val="ctr"/>
        <c:lblOffset val="100"/>
        <c:noMultiLvlLbl val="0"/>
      </c:catAx>
      <c:valAx>
        <c:axId val="-1578311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31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GDP groth rate</a:t>
            </a:r>
          </a:p>
        </c:rich>
      </c:tx>
      <c:overlay val="0"/>
      <c:spPr>
        <a:noFill/>
        <a:ln>
          <a:noFill/>
        </a:ln>
        <a:effectLst/>
      </c:spPr>
    </c:title>
    <c:autoTitleDeleted val="0"/>
    <c:plotArea>
      <c:layout/>
      <c:lineChart>
        <c:grouping val="standard"/>
        <c:varyColors val="0"/>
        <c:ser>
          <c:idx val="0"/>
          <c:order val="0"/>
          <c:tx>
            <c:v>GDP groth</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'Section 3'!$V$6:$V$26</c:f>
              <c:numCache>
                <c:formatCode>General</c:formatCode>
                <c:ptCount val="21"/>
                <c:pt idx="0">
                  <c:v>1995</c:v>
                </c:pt>
                <c:pt idx="1">
                  <c:v>1996</c:v>
                </c:pt>
                <c:pt idx="2">
                  <c:v>1997</c:v>
                </c:pt>
                <c:pt idx="3">
                  <c:v>1998</c:v>
                </c:pt>
                <c:pt idx="4">
                  <c:v>1990</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'Section 3'!$U$6:$U$26</c:f>
              <c:numCache>
                <c:formatCode>General</c:formatCode>
                <c:ptCount val="21"/>
                <c:pt idx="0">
                  <c:v>7.8782668761899117</c:v>
                </c:pt>
                <c:pt idx="1">
                  <c:v>7.3796644737568613</c:v>
                </c:pt>
                <c:pt idx="2">
                  <c:v>7.5776636440760825</c:v>
                </c:pt>
                <c:pt idx="3">
                  <c:v>2.3082134635456129</c:v>
                </c:pt>
                <c:pt idx="4">
                  <c:v>-3.3893048793659801</c:v>
                </c:pt>
                <c:pt idx="5">
                  <c:v>6.6400611223826189</c:v>
                </c:pt>
                <c:pt idx="6">
                  <c:v>-5.9623107581177379</c:v>
                </c:pt>
                <c:pt idx="7">
                  <c:v>6.4302786350931314</c:v>
                </c:pt>
                <c:pt idx="8">
                  <c:v>5.6082550928028496</c:v>
                </c:pt>
                <c:pt idx="9">
                  <c:v>9.6443225821276855</c:v>
                </c:pt>
                <c:pt idx="10">
                  <c:v>9.0098533114107511</c:v>
                </c:pt>
                <c:pt idx="11">
                  <c:v>7.1097034314732355</c:v>
                </c:pt>
                <c:pt idx="12">
                  <c:v>5.0304575889749401</c:v>
                </c:pt>
                <c:pt idx="13">
                  <c:v>0.84525145177319416</c:v>
                </c:pt>
                <c:pt idx="14">
                  <c:v>-4.7044659174283368</c:v>
                </c:pt>
                <c:pt idx="15">
                  <c:v>8.4873721868075052</c:v>
                </c:pt>
                <c:pt idx="16">
                  <c:v>11.11349554785059</c:v>
                </c:pt>
                <c:pt idx="17">
                  <c:v>4.7899402070344053</c:v>
                </c:pt>
                <c:pt idx="18">
                  <c:v>8.4913093926863468</c:v>
                </c:pt>
                <c:pt idx="19">
                  <c:v>5.1666907030455178</c:v>
                </c:pt>
                <c:pt idx="20">
                  <c:v>6.0858866319867246</c:v>
                </c:pt>
              </c:numCache>
            </c:numRef>
          </c:val>
          <c:smooth val="0"/>
          <c:extLst>
            <c:ext xmlns:c16="http://schemas.microsoft.com/office/drawing/2014/chart" uri="{C3380CC4-5D6E-409C-BE32-E72D297353CC}">
              <c16:uniqueId val="{00000000-F6CF-DA4E-B8E4-3FB336875860}"/>
            </c:ext>
          </c:extLst>
        </c:ser>
        <c:dLbls>
          <c:showLegendKey val="0"/>
          <c:showVal val="0"/>
          <c:showCatName val="0"/>
          <c:showSerName val="0"/>
          <c:showPercent val="0"/>
          <c:showBubbleSize val="0"/>
        </c:dLbls>
        <c:marker val="1"/>
        <c:smooth val="0"/>
        <c:axId val="-1578306880"/>
        <c:axId val="-1578310688"/>
      </c:lineChart>
      <c:catAx>
        <c:axId val="-1578306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310688"/>
        <c:crosses val="autoZero"/>
        <c:auto val="1"/>
        <c:lblAlgn val="ctr"/>
        <c:lblOffset val="100"/>
        <c:noMultiLvlLbl val="0"/>
      </c:catAx>
      <c:valAx>
        <c:axId val="-157831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8306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1</xdr:rowOff>
    </xdr:from>
    <xdr:to>
      <xdr:col>11</xdr:col>
      <xdr:colOff>838200</xdr:colOff>
      <xdr:row>17</xdr:row>
      <xdr:rowOff>219075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xdr:colOff>
      <xdr:row>3</xdr:row>
      <xdr:rowOff>23811</xdr:rowOff>
    </xdr:from>
    <xdr:to>
      <xdr:col>17</xdr:col>
      <xdr:colOff>819150</xdr:colOff>
      <xdr:row>17</xdr:row>
      <xdr:rowOff>200024</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59377</xdr:colOff>
      <xdr:row>12</xdr:row>
      <xdr:rowOff>47501</xdr:rowOff>
    </xdr:from>
    <xdr:ext cx="454973" cy="186047"/>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16083" y="2307771"/>
              <a:ext cx="454973" cy="186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en-US" sz="1100" i="1">
                      <a:solidFill>
                        <a:srgbClr val="FF0000"/>
                      </a:solidFill>
                      <a:latin typeface="Cambria Math" panose="02040503050406030204" pitchFamily="18" charset="0"/>
                      <a:ea typeface="Cambria Math" panose="02040503050406030204" pitchFamily="18" charset="0"/>
                    </a:rPr>
                    <m:t>√</m:t>
                  </m:r>
                  <m:nary>
                    <m:naryPr>
                      <m:chr m:val="∑"/>
                      <m:subHide m:val="on"/>
                      <m:supHide m:val="on"/>
                      <m:ctrlPr>
                        <a:rPr lang="en-US" sz="1100" i="1">
                          <a:solidFill>
                            <a:srgbClr val="FF0000"/>
                          </a:solidFill>
                          <a:latin typeface="Cambria Math" panose="02040503050406030204" pitchFamily="18" charset="0"/>
                          <a:ea typeface="Cambria Math" panose="02040503050406030204" pitchFamily="18" charset="0"/>
                        </a:rPr>
                      </m:ctrlPr>
                    </m:naryPr>
                    <m:sub/>
                    <m:sup/>
                    <m:e>
                      <m:r>
                        <a:rPr lang="en-US" sz="1100" b="0" i="1">
                          <a:solidFill>
                            <a:srgbClr val="FF0000"/>
                          </a:solidFill>
                          <a:latin typeface="Cambria Math" panose="02040503050406030204" pitchFamily="18" charset="0"/>
                          <a:ea typeface="Cambria Math" panose="02040503050406030204" pitchFamily="18" charset="0"/>
                        </a:rPr>
                        <m:t>𝑥</m:t>
                      </m:r>
                    </m:e>
                  </m:nary>
                </m:oMath>
              </a14:m>
              <a:r>
                <a:rPr lang="en-US" sz="1100">
                  <a:solidFill>
                    <a:srgbClr val="FF0000"/>
                  </a:solidFill>
                </a:rPr>
                <a:t>/n</a:t>
              </a:r>
            </a:p>
          </xdr:txBody>
        </xdr:sp>
      </mc:Choice>
      <mc:Fallback xmlns="">
        <xdr:sp macro="" textlink="">
          <xdr:nvSpPr>
            <xdr:cNvPr id="2" name="TextBox 1"/>
            <xdr:cNvSpPr txBox="1"/>
          </xdr:nvSpPr>
          <xdr:spPr>
            <a:xfrm>
              <a:off x="1343025" y="2871787"/>
              <a:ext cx="485775" cy="223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US" sz="1100" i="0">
                  <a:solidFill>
                    <a:srgbClr val="FF0000"/>
                  </a:solidFill>
                  <a:latin typeface="Cambria Math" panose="02040503050406030204" pitchFamily="18" charset="0"/>
                  <a:ea typeface="Cambria Math" panose="02040503050406030204" pitchFamily="18" charset="0"/>
                </a:rPr>
                <a:t>√∑▒</a:t>
              </a:r>
              <a:r>
                <a:rPr lang="en-US" sz="1100" b="0" i="0">
                  <a:solidFill>
                    <a:srgbClr val="FF0000"/>
                  </a:solidFill>
                  <a:latin typeface="Cambria Math" panose="02040503050406030204" pitchFamily="18" charset="0"/>
                  <a:ea typeface="Cambria Math" panose="02040503050406030204" pitchFamily="18" charset="0"/>
                </a:rPr>
                <a:t>𝑥</a:t>
              </a:r>
              <a:r>
                <a:rPr lang="en-US" sz="1100">
                  <a:solidFill>
                    <a:srgbClr val="FF0000"/>
                  </a:solidFill>
                </a:rPr>
                <a:t>/n</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15</xdr:col>
      <xdr:colOff>695325</xdr:colOff>
      <xdr:row>6</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315200" y="200025"/>
          <a:ext cx="6696075" cy="104775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We</a:t>
          </a:r>
          <a:r>
            <a:rPr lang="en-US" sz="1100" baseline="0"/>
            <a:t> estimated the Regression analysis and Correlation Coeffiecient by using the Data analysis tab in excel. </a:t>
          </a:r>
        </a:p>
        <a:p>
          <a:r>
            <a:rPr lang="en-US" sz="1100" baseline="0"/>
            <a:t>Regression Analysis:</a:t>
          </a:r>
        </a:p>
        <a:p>
          <a:r>
            <a:rPr lang="en-US" sz="1100" baseline="0"/>
            <a:t>	Data ----------&gt; Data Analysis ----------&gt; Regression</a:t>
          </a:r>
        </a:p>
        <a:p>
          <a:r>
            <a:rPr lang="en-US" sz="1100" baseline="0"/>
            <a:t>Correlation Coefficient:</a:t>
          </a:r>
        </a:p>
        <a:p>
          <a:r>
            <a:rPr lang="en-US" sz="1100" baseline="0"/>
            <a:t>	</a:t>
          </a:r>
          <a:r>
            <a:rPr lang="en-US" sz="1100" baseline="0">
              <a:solidFill>
                <a:schemeClr val="dk1"/>
              </a:solidFill>
              <a:effectLst/>
              <a:latin typeface="+mn-lt"/>
              <a:ea typeface="+mn-ea"/>
              <a:cs typeface="+mn-cs"/>
            </a:rPr>
            <a:t>Data ----------&gt; Data Analysis ----------&gt; Correlation</a:t>
          </a:r>
          <a:endParaRPr lang="en-US" sz="1100" baseline="0"/>
        </a:p>
      </xdr:txBody>
    </xdr:sp>
    <xdr:clientData/>
  </xdr:twoCellAnchor>
  <xdr:twoCellAnchor>
    <xdr:from>
      <xdr:col>8</xdr:col>
      <xdr:colOff>0</xdr:colOff>
      <xdr:row>27</xdr:row>
      <xdr:rowOff>247650</xdr:rowOff>
    </xdr:from>
    <xdr:to>
      <xdr:col>18</xdr:col>
      <xdr:colOff>847725</xdr:colOff>
      <xdr:row>34</xdr:row>
      <xdr:rowOff>200025</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762875" y="6524625"/>
              <a:ext cx="9420225" cy="18192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tr-TR" sz="1100">
                  <a:solidFill>
                    <a:schemeClr val="dk1"/>
                  </a:solidFill>
                  <a:effectLst/>
                  <a:latin typeface="+mn-lt"/>
                  <a:ea typeface="+mn-ea"/>
                  <a:cs typeface="+mn-cs"/>
                </a:rPr>
                <a:t>The above summary output tells us that the value of correlation coefficient is </a:t>
              </a:r>
              <a:r>
                <a:rPr lang="en-US" sz="1100">
                  <a:solidFill>
                    <a:schemeClr val="dk1"/>
                  </a:solidFill>
                  <a:effectLst/>
                  <a:latin typeface="+mn-lt"/>
                  <a:ea typeface="+mn-ea"/>
                  <a:cs typeface="+mn-cs"/>
                </a:rPr>
                <a:t> 0.15</a:t>
              </a:r>
              <a:r>
                <a:rPr lang="tr-TR" sz="1100">
                  <a:solidFill>
                    <a:schemeClr val="dk1"/>
                  </a:solidFill>
                  <a:effectLst/>
                  <a:latin typeface="+mn-lt"/>
                  <a:ea typeface="+mn-ea"/>
                  <a:cs typeface="+mn-cs"/>
                </a:rPr>
                <a:t> which indicates that there is a  </a:t>
              </a:r>
              <a:r>
                <a:rPr lang="en-US" sz="1100">
                  <a:solidFill>
                    <a:schemeClr val="dk1"/>
                  </a:solidFill>
                  <a:effectLst/>
                  <a:latin typeface="+mn-lt"/>
                  <a:ea typeface="+mn-ea"/>
                  <a:cs typeface="+mn-cs"/>
                </a:rPr>
                <a:t>weak</a:t>
              </a:r>
              <a:r>
                <a:rPr lang="en-US" sz="1100" baseline="0">
                  <a:solidFill>
                    <a:schemeClr val="dk1"/>
                  </a:solidFill>
                  <a:effectLst/>
                  <a:latin typeface="+mn-lt"/>
                  <a:ea typeface="+mn-ea"/>
                  <a:cs typeface="+mn-cs"/>
                </a:rPr>
                <a:t> positive</a:t>
              </a:r>
              <a:r>
                <a:rPr lang="tr-TR" sz="1100">
                  <a:solidFill>
                    <a:schemeClr val="dk1"/>
                  </a:solidFill>
                  <a:effectLst/>
                  <a:latin typeface="+mn-lt"/>
                  <a:ea typeface="+mn-ea"/>
                  <a:cs typeface="+mn-cs"/>
                </a:rPr>
                <a:t> relationship between </a:t>
              </a:r>
              <a:r>
                <a:rPr lang="en-US" sz="1100">
                  <a:solidFill>
                    <a:schemeClr val="dk1"/>
                  </a:solidFill>
                  <a:effectLst/>
                  <a:latin typeface="+mn-lt"/>
                  <a:ea typeface="+mn-ea"/>
                  <a:cs typeface="+mn-cs"/>
                </a:rPr>
                <a:t>Tourism </a:t>
              </a:r>
              <a:r>
                <a:rPr lang="tr-TR" sz="1100">
                  <a:solidFill>
                    <a:schemeClr val="dk1"/>
                  </a:solidFill>
                  <a:effectLst/>
                  <a:latin typeface="+mn-lt"/>
                  <a:ea typeface="+mn-ea"/>
                  <a:cs typeface="+mn-cs"/>
                </a:rPr>
                <a:t>and GDP per capita growth. And the value of R</a:t>
              </a:r>
              <a:r>
                <a:rPr lang="tr-TR" sz="1100" baseline="30000">
                  <a:solidFill>
                    <a:schemeClr val="dk1"/>
                  </a:solidFill>
                  <a:effectLst/>
                  <a:latin typeface="+mn-lt"/>
                  <a:ea typeface="+mn-ea"/>
                  <a:cs typeface="+mn-cs"/>
                </a:rPr>
                <a:t>2</a:t>
              </a:r>
              <a:r>
                <a:rPr lang="tr-TR" sz="1100">
                  <a:solidFill>
                    <a:schemeClr val="dk1"/>
                  </a:solidFill>
                  <a:effectLst/>
                  <a:latin typeface="+mn-lt"/>
                  <a:ea typeface="+mn-ea"/>
                  <a:cs typeface="+mn-cs"/>
                </a:rPr>
                <a:t> is 0.</a:t>
              </a:r>
              <a:r>
                <a:rPr lang="en-US" sz="1100">
                  <a:solidFill>
                    <a:schemeClr val="dk1"/>
                  </a:solidFill>
                  <a:effectLst/>
                  <a:latin typeface="+mn-lt"/>
                  <a:ea typeface="+mn-ea"/>
                  <a:cs typeface="+mn-cs"/>
                </a:rPr>
                <a:t>023</a:t>
              </a:r>
              <a:r>
                <a:rPr lang="tr-TR" sz="1100">
                  <a:solidFill>
                    <a:schemeClr val="dk1"/>
                  </a:solidFill>
                  <a:effectLst/>
                  <a:latin typeface="+mn-lt"/>
                  <a:ea typeface="+mn-ea"/>
                  <a:cs typeface="+mn-cs"/>
                </a:rPr>
                <a:t> which represents that </a:t>
              </a:r>
              <a:r>
                <a:rPr lang="en-US" sz="1100">
                  <a:solidFill>
                    <a:schemeClr val="dk1"/>
                  </a:solidFill>
                  <a:effectLst/>
                  <a:latin typeface="+mn-lt"/>
                  <a:ea typeface="+mn-ea"/>
                  <a:cs typeface="+mn-cs"/>
                </a:rPr>
                <a:t>0</a:t>
              </a:r>
              <a:r>
                <a:rPr lang="tr-TR" sz="1100">
                  <a:solidFill>
                    <a:schemeClr val="dk1"/>
                  </a:solidFill>
                  <a:effectLst/>
                  <a:latin typeface="+mn-lt"/>
                  <a:ea typeface="+mn-ea"/>
                  <a:cs typeface="+mn-cs"/>
                </a:rPr>
                <a:t>.23% variation has been explained by the independent variable (</a:t>
              </a:r>
              <a:r>
                <a:rPr lang="en-US" sz="1100">
                  <a:solidFill>
                    <a:schemeClr val="dk1"/>
                  </a:solidFill>
                  <a:effectLst/>
                  <a:latin typeface="+mn-lt"/>
                  <a:ea typeface="+mn-ea"/>
                  <a:cs typeface="+mn-cs"/>
                </a:rPr>
                <a:t>Tourism)</a:t>
              </a:r>
              <a:r>
                <a:rPr lang="en-US" sz="1100" baseline="0">
                  <a:solidFill>
                    <a:schemeClr val="dk1"/>
                  </a:solidFill>
                  <a:effectLst/>
                  <a:latin typeface="+mn-lt"/>
                  <a:ea typeface="+mn-ea"/>
                  <a:cs typeface="+mn-cs"/>
                </a:rPr>
                <a:t> </a:t>
              </a:r>
              <a:r>
                <a:rPr lang="tr-TR" sz="1100">
                  <a:solidFill>
                    <a:schemeClr val="dk1"/>
                  </a:solidFill>
                  <a:effectLst/>
                  <a:latin typeface="+mn-lt"/>
                  <a:ea typeface="+mn-ea"/>
                  <a:cs typeface="+mn-cs"/>
                </a:rPr>
                <a:t>in the total variation of dependent variable GDP per capita (%). </a:t>
              </a:r>
              <a:r>
                <a:rPr lang="en-GB" sz="1100">
                  <a:solidFill>
                    <a:schemeClr val="dk1"/>
                  </a:solidFill>
                  <a:effectLst/>
                  <a:latin typeface="+mn-lt"/>
                  <a:ea typeface="+mn-ea"/>
                  <a:cs typeface="+mn-cs"/>
                </a:rPr>
                <a:t>It shows that this is not such a good fit model as the value of coefficient of determination is so far to 1. The standard error is 4.76 shows that the data is the more precise estimate of the population parameter.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As the results shows that p-value is greater than assumed alpha which is 0.05 so we accept or null hypothesis and interpret that regression coefficient is  equal to zero.</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tr-TR" sz="1100">
                  <a:solidFill>
                    <a:schemeClr val="dk1"/>
                  </a:solidFill>
                  <a:effectLst/>
                  <a:latin typeface="+mn-lt"/>
                  <a:ea typeface="+mn-ea"/>
                  <a:cs typeface="+mn-cs"/>
                </a:rPr>
                <a:t>The fitted regression equation is as; </a:t>
              </a:r>
              <a14:m>
                <m:oMath xmlns:m="http://schemas.openxmlformats.org/officeDocument/2006/math">
                  <m:acc>
                    <m:accPr>
                      <m:chr m:val="̂"/>
                      <m:ctrlPr>
                        <a:rPr lang="en-US" sz="1100" i="1">
                          <a:solidFill>
                            <a:schemeClr val="dk1"/>
                          </a:solidFill>
                          <a:effectLst/>
                          <a:latin typeface="Cambria Math" panose="02040503050406030204" pitchFamily="18" charset="0"/>
                          <a:ea typeface="+mn-ea"/>
                          <a:cs typeface="+mn-cs"/>
                        </a:rPr>
                      </m:ctrlPr>
                    </m:accPr>
                    <m:e>
                      <m:r>
                        <a:rPr lang="tr-TR" sz="1100" i="1">
                          <a:solidFill>
                            <a:schemeClr val="dk1"/>
                          </a:solidFill>
                          <a:effectLst/>
                          <a:latin typeface="Cambria Math" panose="02040503050406030204" pitchFamily="18" charset="0"/>
                          <a:ea typeface="+mn-ea"/>
                          <a:cs typeface="+mn-cs"/>
                        </a:rPr>
                        <m:t>𝑌</m:t>
                      </m:r>
                    </m:e>
                  </m:acc>
                  <m:r>
                    <a:rPr lang="tr-TR" sz="1100" i="1">
                      <a:solidFill>
                        <a:schemeClr val="dk1"/>
                      </a:solidFill>
                      <a:effectLst/>
                      <a:latin typeface="Cambria Math" panose="02040503050406030204" pitchFamily="18" charset="0"/>
                      <a:ea typeface="+mn-ea"/>
                      <a:cs typeface="+mn-cs"/>
                    </a:rPr>
                    <m:t>=</m:t>
                  </m:r>
                </m:oMath>
              </a14:m>
              <a:r>
                <a:rPr lang="tr-TR" sz="1100">
                  <a:solidFill>
                    <a:schemeClr val="dk1"/>
                  </a:solidFill>
                  <a:effectLst/>
                  <a:latin typeface="+mn-lt"/>
                  <a:ea typeface="+mn-ea"/>
                  <a:cs typeface="+mn-cs"/>
                </a:rPr>
                <a:t> </a:t>
              </a:r>
              <a:r>
                <a:rPr lang="en-US" sz="1100">
                  <a:solidFill>
                    <a:schemeClr val="dk1"/>
                  </a:solidFill>
                  <a:effectLst/>
                  <a:latin typeface="+mn-lt"/>
                  <a:ea typeface="+mn-ea"/>
                  <a:cs typeface="+mn-cs"/>
                </a:rPr>
                <a:t>3.767</a:t>
              </a:r>
              <a:r>
                <a:rPr lang="tr-TR" sz="1100">
                  <a:solidFill>
                    <a:schemeClr val="dk1"/>
                  </a:solidFill>
                  <a:effectLst/>
                  <a:latin typeface="+mn-lt"/>
                  <a:ea typeface="+mn-ea"/>
                  <a:cs typeface="+mn-cs"/>
                </a:rPr>
                <a:t> </a:t>
              </a:r>
              <a:r>
                <a:rPr lang="en-US" sz="1100">
                  <a:solidFill>
                    <a:schemeClr val="dk1"/>
                  </a:solidFill>
                  <a:effectLst/>
                  <a:latin typeface="+mn-lt"/>
                  <a:ea typeface="+mn-ea"/>
                  <a:cs typeface="+mn-cs"/>
                </a:rPr>
                <a:t>5.907E-08</a:t>
              </a:r>
              <a:r>
                <a:rPr lang="tr-TR" sz="1100">
                  <a:solidFill>
                    <a:schemeClr val="dk1"/>
                  </a:solidFill>
                  <a:effectLst/>
                  <a:latin typeface="+mn-lt"/>
                  <a:ea typeface="+mn-ea"/>
                  <a:cs typeface="+mn-cs"/>
                </a:rPr>
                <a:t>X, the intercept value is </a:t>
              </a:r>
              <a14:m>
                <m:oMath xmlns:m="http://schemas.openxmlformats.org/officeDocument/2006/math">
                  <m:acc>
                    <m:accPr>
                      <m:chr m:val="̂"/>
                      <m:ctrlPr>
                        <a:rPr lang="en-US" sz="1100" i="1">
                          <a:solidFill>
                            <a:schemeClr val="dk1"/>
                          </a:solidFill>
                          <a:effectLst/>
                          <a:latin typeface="Cambria Math" panose="02040503050406030204" pitchFamily="18" charset="0"/>
                          <a:ea typeface="+mn-ea"/>
                          <a:cs typeface="+mn-cs"/>
                        </a:rPr>
                      </m:ctrlPr>
                    </m:accPr>
                    <m:e>
                      <m:r>
                        <a:rPr lang="tr-TR" sz="1100" i="1">
                          <a:solidFill>
                            <a:schemeClr val="dk1"/>
                          </a:solidFill>
                          <a:effectLst/>
                          <a:latin typeface="Cambria Math" panose="02040503050406030204" pitchFamily="18" charset="0"/>
                          <a:ea typeface="+mn-ea"/>
                          <a:cs typeface="+mn-cs"/>
                        </a:rPr>
                        <m:t>𝛼</m:t>
                      </m:r>
                    </m:e>
                  </m:acc>
                  <m:r>
                    <a:rPr lang="tr-TR" sz="1100" i="1">
                      <a:solidFill>
                        <a:schemeClr val="dk1"/>
                      </a:solidFill>
                      <a:effectLst/>
                      <a:latin typeface="Cambria Math" panose="02040503050406030204" pitchFamily="18" charset="0"/>
                      <a:ea typeface="+mn-ea"/>
                      <a:cs typeface="+mn-cs"/>
                    </a:rPr>
                    <m:t>=</m:t>
                  </m:r>
                  <m:r>
                    <a:rPr lang="en-US" sz="1100" b="0" i="1">
                      <a:solidFill>
                        <a:schemeClr val="dk1"/>
                      </a:solidFill>
                      <a:effectLst/>
                      <a:latin typeface="Cambria Math"/>
                      <a:ea typeface="+mn-ea"/>
                      <a:cs typeface="+mn-cs"/>
                    </a:rPr>
                    <m:t>3.767</m:t>
                  </m:r>
                </m:oMath>
              </a14:m>
              <a:r>
                <a:rPr lang="tr-TR" sz="1100">
                  <a:solidFill>
                    <a:schemeClr val="dk1"/>
                  </a:solidFill>
                  <a:effectLst/>
                  <a:latin typeface="+mn-lt"/>
                  <a:ea typeface="+mn-ea"/>
                  <a:cs typeface="+mn-cs"/>
                </a:rPr>
                <a:t> indicates that the point distances from where the regression line passes through the origin  and the slope value represents if we increase one unit in the mean value of independent variable (</a:t>
              </a:r>
              <a:r>
                <a:rPr lang="en-US" sz="1100">
                  <a:solidFill>
                    <a:schemeClr val="dk1"/>
                  </a:solidFill>
                  <a:effectLst/>
                  <a:latin typeface="+mn-lt"/>
                  <a:ea typeface="+mn-ea"/>
                  <a:cs typeface="+mn-cs"/>
                </a:rPr>
                <a:t>Tourism)</a:t>
              </a:r>
              <a:r>
                <a:rPr lang="en-US" sz="1100" baseline="0">
                  <a:solidFill>
                    <a:schemeClr val="dk1"/>
                  </a:solidFill>
                  <a:effectLst/>
                  <a:latin typeface="+mn-lt"/>
                  <a:ea typeface="+mn-ea"/>
                  <a:cs typeface="+mn-cs"/>
                </a:rPr>
                <a:t> </a:t>
              </a:r>
              <a:r>
                <a:rPr lang="tr-TR" sz="1100">
                  <a:solidFill>
                    <a:schemeClr val="dk1"/>
                  </a:solidFill>
                  <a:effectLst/>
                  <a:latin typeface="+mn-lt"/>
                  <a:ea typeface="+mn-ea"/>
                  <a:cs typeface="+mn-cs"/>
                </a:rPr>
                <a:t>than there will be </a:t>
              </a:r>
              <a:r>
                <a:rPr lang="en-US" sz="1100">
                  <a:solidFill>
                    <a:schemeClr val="dk1"/>
                  </a:solidFill>
                  <a:effectLst/>
                  <a:latin typeface="+mn-lt"/>
                  <a:ea typeface="+mn-ea"/>
                  <a:cs typeface="+mn-cs"/>
                </a:rPr>
                <a:t>minor </a:t>
              </a:r>
              <a:r>
                <a:rPr lang="tr-TR" sz="1100">
                  <a:solidFill>
                    <a:schemeClr val="dk1"/>
                  </a:solidFill>
                  <a:effectLst/>
                  <a:latin typeface="+mn-lt"/>
                  <a:ea typeface="+mn-ea"/>
                  <a:cs typeface="+mn-cs"/>
                </a:rPr>
                <a:t>increase in our dependent variable (GDP per capita).</a:t>
              </a:r>
              <a:endParaRPr lang="en-US" sz="1100">
                <a:solidFill>
                  <a:schemeClr val="dk1"/>
                </a:solidFill>
                <a:effectLst/>
                <a:latin typeface="+mn-lt"/>
                <a:ea typeface="+mn-ea"/>
                <a:cs typeface="+mn-cs"/>
              </a:endParaRPr>
            </a:p>
            <a:p>
              <a:endParaRPr lang="en-US" sz="1100"/>
            </a:p>
          </xdr:txBody>
        </xdr:sp>
      </mc:Choice>
      <mc:Fallback xmlns="">
        <xdr:sp macro="" textlink="">
          <xdr:nvSpPr>
            <xdr:cNvPr id="3" name="TextBox 2"/>
            <xdr:cNvSpPr txBox="1"/>
          </xdr:nvSpPr>
          <xdr:spPr>
            <a:xfrm>
              <a:off x="7762875" y="6524625"/>
              <a:ext cx="9420225" cy="18192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tr-TR" sz="1100">
                  <a:solidFill>
                    <a:schemeClr val="dk1"/>
                  </a:solidFill>
                  <a:effectLst/>
                  <a:latin typeface="+mn-lt"/>
                  <a:ea typeface="+mn-ea"/>
                  <a:cs typeface="+mn-cs"/>
                </a:rPr>
                <a:t>The above summary output tells us that the value of correlation coefficient is </a:t>
              </a:r>
              <a:r>
                <a:rPr lang="en-US" sz="1100">
                  <a:solidFill>
                    <a:schemeClr val="dk1"/>
                  </a:solidFill>
                  <a:effectLst/>
                  <a:latin typeface="+mn-lt"/>
                  <a:ea typeface="+mn-ea"/>
                  <a:cs typeface="+mn-cs"/>
                </a:rPr>
                <a:t> 0.15</a:t>
              </a:r>
              <a:r>
                <a:rPr lang="tr-TR" sz="1100">
                  <a:solidFill>
                    <a:schemeClr val="dk1"/>
                  </a:solidFill>
                  <a:effectLst/>
                  <a:latin typeface="+mn-lt"/>
                  <a:ea typeface="+mn-ea"/>
                  <a:cs typeface="+mn-cs"/>
                </a:rPr>
                <a:t> which indicates that there is a  </a:t>
              </a:r>
              <a:r>
                <a:rPr lang="en-US" sz="1100">
                  <a:solidFill>
                    <a:schemeClr val="dk1"/>
                  </a:solidFill>
                  <a:effectLst/>
                  <a:latin typeface="+mn-lt"/>
                  <a:ea typeface="+mn-ea"/>
                  <a:cs typeface="+mn-cs"/>
                </a:rPr>
                <a:t>weak</a:t>
              </a:r>
              <a:r>
                <a:rPr lang="en-US" sz="1100" baseline="0">
                  <a:solidFill>
                    <a:schemeClr val="dk1"/>
                  </a:solidFill>
                  <a:effectLst/>
                  <a:latin typeface="+mn-lt"/>
                  <a:ea typeface="+mn-ea"/>
                  <a:cs typeface="+mn-cs"/>
                </a:rPr>
                <a:t> positive</a:t>
              </a:r>
              <a:r>
                <a:rPr lang="tr-TR" sz="1100">
                  <a:solidFill>
                    <a:schemeClr val="dk1"/>
                  </a:solidFill>
                  <a:effectLst/>
                  <a:latin typeface="+mn-lt"/>
                  <a:ea typeface="+mn-ea"/>
                  <a:cs typeface="+mn-cs"/>
                </a:rPr>
                <a:t> relationship between </a:t>
              </a:r>
              <a:r>
                <a:rPr lang="en-US" sz="1100">
                  <a:solidFill>
                    <a:schemeClr val="dk1"/>
                  </a:solidFill>
                  <a:effectLst/>
                  <a:latin typeface="+mn-lt"/>
                  <a:ea typeface="+mn-ea"/>
                  <a:cs typeface="+mn-cs"/>
                </a:rPr>
                <a:t>Tourism </a:t>
              </a:r>
              <a:r>
                <a:rPr lang="tr-TR" sz="1100">
                  <a:solidFill>
                    <a:schemeClr val="dk1"/>
                  </a:solidFill>
                  <a:effectLst/>
                  <a:latin typeface="+mn-lt"/>
                  <a:ea typeface="+mn-ea"/>
                  <a:cs typeface="+mn-cs"/>
                </a:rPr>
                <a:t>and GDP per capita growth. And the value of R</a:t>
              </a:r>
              <a:r>
                <a:rPr lang="tr-TR" sz="1100" baseline="30000">
                  <a:solidFill>
                    <a:schemeClr val="dk1"/>
                  </a:solidFill>
                  <a:effectLst/>
                  <a:latin typeface="+mn-lt"/>
                  <a:ea typeface="+mn-ea"/>
                  <a:cs typeface="+mn-cs"/>
                </a:rPr>
                <a:t>2</a:t>
              </a:r>
              <a:r>
                <a:rPr lang="tr-TR" sz="1100">
                  <a:solidFill>
                    <a:schemeClr val="dk1"/>
                  </a:solidFill>
                  <a:effectLst/>
                  <a:latin typeface="+mn-lt"/>
                  <a:ea typeface="+mn-ea"/>
                  <a:cs typeface="+mn-cs"/>
                </a:rPr>
                <a:t> is 0.</a:t>
              </a:r>
              <a:r>
                <a:rPr lang="en-US" sz="1100">
                  <a:solidFill>
                    <a:schemeClr val="dk1"/>
                  </a:solidFill>
                  <a:effectLst/>
                  <a:latin typeface="+mn-lt"/>
                  <a:ea typeface="+mn-ea"/>
                  <a:cs typeface="+mn-cs"/>
                </a:rPr>
                <a:t>023</a:t>
              </a:r>
              <a:r>
                <a:rPr lang="tr-TR" sz="1100">
                  <a:solidFill>
                    <a:schemeClr val="dk1"/>
                  </a:solidFill>
                  <a:effectLst/>
                  <a:latin typeface="+mn-lt"/>
                  <a:ea typeface="+mn-ea"/>
                  <a:cs typeface="+mn-cs"/>
                </a:rPr>
                <a:t> which represents that </a:t>
              </a:r>
              <a:r>
                <a:rPr lang="en-US" sz="1100">
                  <a:solidFill>
                    <a:schemeClr val="dk1"/>
                  </a:solidFill>
                  <a:effectLst/>
                  <a:latin typeface="+mn-lt"/>
                  <a:ea typeface="+mn-ea"/>
                  <a:cs typeface="+mn-cs"/>
                </a:rPr>
                <a:t>0</a:t>
              </a:r>
              <a:r>
                <a:rPr lang="tr-TR" sz="1100">
                  <a:solidFill>
                    <a:schemeClr val="dk1"/>
                  </a:solidFill>
                  <a:effectLst/>
                  <a:latin typeface="+mn-lt"/>
                  <a:ea typeface="+mn-ea"/>
                  <a:cs typeface="+mn-cs"/>
                </a:rPr>
                <a:t>.23% variation has been explained by the independent variable (</a:t>
              </a:r>
              <a:r>
                <a:rPr lang="en-US" sz="1100">
                  <a:solidFill>
                    <a:schemeClr val="dk1"/>
                  </a:solidFill>
                  <a:effectLst/>
                  <a:latin typeface="+mn-lt"/>
                  <a:ea typeface="+mn-ea"/>
                  <a:cs typeface="+mn-cs"/>
                </a:rPr>
                <a:t>Tourism)</a:t>
              </a:r>
              <a:r>
                <a:rPr lang="en-US" sz="1100" baseline="0">
                  <a:solidFill>
                    <a:schemeClr val="dk1"/>
                  </a:solidFill>
                  <a:effectLst/>
                  <a:latin typeface="+mn-lt"/>
                  <a:ea typeface="+mn-ea"/>
                  <a:cs typeface="+mn-cs"/>
                </a:rPr>
                <a:t> </a:t>
              </a:r>
              <a:r>
                <a:rPr lang="tr-TR" sz="1100">
                  <a:solidFill>
                    <a:schemeClr val="dk1"/>
                  </a:solidFill>
                  <a:effectLst/>
                  <a:latin typeface="+mn-lt"/>
                  <a:ea typeface="+mn-ea"/>
                  <a:cs typeface="+mn-cs"/>
                </a:rPr>
                <a:t>in the total variation of dependent variable GDP per capita (%). </a:t>
              </a:r>
              <a:r>
                <a:rPr lang="en-GB" sz="1100">
                  <a:solidFill>
                    <a:schemeClr val="dk1"/>
                  </a:solidFill>
                  <a:effectLst/>
                  <a:latin typeface="+mn-lt"/>
                  <a:ea typeface="+mn-ea"/>
                  <a:cs typeface="+mn-cs"/>
                </a:rPr>
                <a:t>It shows that this is not such a good fit model as the value of coefficient of determination is so far to 1. The standard error is 4.76 shows that the data is the more precise estimate of the population parameter.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As the results shows that p-value is greater than assumed alpha which is 0.05 so we accept or null hypothesis and interpret that regression coefficient is  equal to zero.</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tr-TR" sz="1100">
                  <a:solidFill>
                    <a:schemeClr val="dk1"/>
                  </a:solidFill>
                  <a:effectLst/>
                  <a:latin typeface="+mn-lt"/>
                  <a:ea typeface="+mn-ea"/>
                  <a:cs typeface="+mn-cs"/>
                </a:rPr>
                <a:t>The fitted regression equation is as; </a:t>
              </a:r>
              <a:r>
                <a:rPr lang="tr-TR" sz="1100" i="0">
                  <a:solidFill>
                    <a:schemeClr val="dk1"/>
                  </a:solidFill>
                  <a:effectLst/>
                  <a:latin typeface="+mn-lt"/>
                  <a:ea typeface="+mn-ea"/>
                  <a:cs typeface="+mn-cs"/>
                </a:rPr>
                <a:t>𝑌</a:t>
              </a:r>
              <a:r>
                <a:rPr lang="en-US" sz="1100" i="0">
                  <a:solidFill>
                    <a:schemeClr val="dk1"/>
                  </a:solidFill>
                  <a:effectLst/>
                  <a:latin typeface="+mn-lt"/>
                  <a:ea typeface="+mn-ea"/>
                  <a:cs typeface="+mn-cs"/>
                </a:rPr>
                <a:t> ̂</a:t>
              </a:r>
              <a:r>
                <a:rPr lang="tr-TR" sz="1100" i="0">
                  <a:solidFill>
                    <a:schemeClr val="dk1"/>
                  </a:solidFill>
                  <a:effectLst/>
                  <a:latin typeface="+mn-lt"/>
                  <a:ea typeface="+mn-ea"/>
                  <a:cs typeface="+mn-cs"/>
                </a:rPr>
                <a:t>=</a:t>
              </a:r>
              <a:r>
                <a:rPr lang="tr-TR" sz="1100">
                  <a:solidFill>
                    <a:schemeClr val="dk1"/>
                  </a:solidFill>
                  <a:effectLst/>
                  <a:latin typeface="+mn-lt"/>
                  <a:ea typeface="+mn-ea"/>
                  <a:cs typeface="+mn-cs"/>
                </a:rPr>
                <a:t> </a:t>
              </a:r>
              <a:r>
                <a:rPr lang="en-US" sz="1100">
                  <a:solidFill>
                    <a:schemeClr val="dk1"/>
                  </a:solidFill>
                  <a:effectLst/>
                  <a:latin typeface="+mn-lt"/>
                  <a:ea typeface="+mn-ea"/>
                  <a:cs typeface="+mn-cs"/>
                </a:rPr>
                <a:t>3.767</a:t>
              </a:r>
              <a:r>
                <a:rPr lang="tr-TR" sz="1100">
                  <a:solidFill>
                    <a:schemeClr val="dk1"/>
                  </a:solidFill>
                  <a:effectLst/>
                  <a:latin typeface="+mn-lt"/>
                  <a:ea typeface="+mn-ea"/>
                  <a:cs typeface="+mn-cs"/>
                </a:rPr>
                <a:t> </a:t>
              </a:r>
              <a:r>
                <a:rPr lang="en-US" sz="1100">
                  <a:solidFill>
                    <a:schemeClr val="dk1"/>
                  </a:solidFill>
                  <a:effectLst/>
                  <a:latin typeface="+mn-lt"/>
                  <a:ea typeface="+mn-ea"/>
                  <a:cs typeface="+mn-cs"/>
                </a:rPr>
                <a:t>5.907E-08</a:t>
              </a:r>
              <a:r>
                <a:rPr lang="tr-TR" sz="1100">
                  <a:solidFill>
                    <a:schemeClr val="dk1"/>
                  </a:solidFill>
                  <a:effectLst/>
                  <a:latin typeface="+mn-lt"/>
                  <a:ea typeface="+mn-ea"/>
                  <a:cs typeface="+mn-cs"/>
                </a:rPr>
                <a:t>X, the intercept value is </a:t>
              </a:r>
              <a:r>
                <a:rPr lang="tr-TR" sz="1100" i="0">
                  <a:solidFill>
                    <a:schemeClr val="dk1"/>
                  </a:solidFill>
                  <a:effectLst/>
                  <a:latin typeface="+mn-lt"/>
                  <a:ea typeface="+mn-ea"/>
                  <a:cs typeface="+mn-cs"/>
                </a:rPr>
                <a:t>𝛼</a:t>
              </a:r>
              <a:r>
                <a:rPr lang="en-US" sz="1100" i="0">
                  <a:solidFill>
                    <a:schemeClr val="dk1"/>
                  </a:solidFill>
                  <a:effectLst/>
                  <a:latin typeface="+mn-lt"/>
                  <a:ea typeface="+mn-ea"/>
                  <a:cs typeface="+mn-cs"/>
                </a:rPr>
                <a:t> ̂</a:t>
              </a:r>
              <a:r>
                <a:rPr lang="tr-TR" sz="1100" i="0">
                  <a:solidFill>
                    <a:schemeClr val="dk1"/>
                  </a:solidFill>
                  <a:effectLst/>
                  <a:latin typeface="+mn-lt"/>
                  <a:ea typeface="+mn-ea"/>
                  <a:cs typeface="+mn-cs"/>
                </a:rPr>
                <a:t>=</a:t>
              </a:r>
              <a:r>
                <a:rPr lang="en-US" sz="1100" b="0" i="0">
                  <a:solidFill>
                    <a:schemeClr val="dk1"/>
                  </a:solidFill>
                  <a:effectLst/>
                  <a:latin typeface="Cambria Math"/>
                  <a:ea typeface="+mn-ea"/>
                  <a:cs typeface="+mn-cs"/>
                </a:rPr>
                <a:t>3.767</a:t>
              </a:r>
              <a:r>
                <a:rPr lang="tr-TR" sz="1100">
                  <a:solidFill>
                    <a:schemeClr val="dk1"/>
                  </a:solidFill>
                  <a:effectLst/>
                  <a:latin typeface="+mn-lt"/>
                  <a:ea typeface="+mn-ea"/>
                  <a:cs typeface="+mn-cs"/>
                </a:rPr>
                <a:t> indicates that the point distances from where the regression line passes through the origin  and the slope value represents if we increase one unit in the mean value of independent variable (</a:t>
              </a:r>
              <a:r>
                <a:rPr lang="en-US" sz="1100">
                  <a:solidFill>
                    <a:schemeClr val="dk1"/>
                  </a:solidFill>
                  <a:effectLst/>
                  <a:latin typeface="+mn-lt"/>
                  <a:ea typeface="+mn-ea"/>
                  <a:cs typeface="+mn-cs"/>
                </a:rPr>
                <a:t>Tourism)</a:t>
              </a:r>
              <a:r>
                <a:rPr lang="en-US" sz="1100" baseline="0">
                  <a:solidFill>
                    <a:schemeClr val="dk1"/>
                  </a:solidFill>
                  <a:effectLst/>
                  <a:latin typeface="+mn-lt"/>
                  <a:ea typeface="+mn-ea"/>
                  <a:cs typeface="+mn-cs"/>
                </a:rPr>
                <a:t> </a:t>
              </a:r>
              <a:r>
                <a:rPr lang="tr-TR" sz="1100">
                  <a:solidFill>
                    <a:schemeClr val="dk1"/>
                  </a:solidFill>
                  <a:effectLst/>
                  <a:latin typeface="+mn-lt"/>
                  <a:ea typeface="+mn-ea"/>
                  <a:cs typeface="+mn-cs"/>
                </a:rPr>
                <a:t>than there will be </a:t>
              </a:r>
              <a:r>
                <a:rPr lang="en-US" sz="1100">
                  <a:solidFill>
                    <a:schemeClr val="dk1"/>
                  </a:solidFill>
                  <a:effectLst/>
                  <a:latin typeface="+mn-lt"/>
                  <a:ea typeface="+mn-ea"/>
                  <a:cs typeface="+mn-cs"/>
                </a:rPr>
                <a:t>minor </a:t>
              </a:r>
              <a:r>
                <a:rPr lang="tr-TR" sz="1100">
                  <a:solidFill>
                    <a:schemeClr val="dk1"/>
                  </a:solidFill>
                  <a:effectLst/>
                  <a:latin typeface="+mn-lt"/>
                  <a:ea typeface="+mn-ea"/>
                  <a:cs typeface="+mn-cs"/>
                </a:rPr>
                <a:t>increase in our dependent variable (GDP per capita).</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7</xdr:col>
      <xdr:colOff>847725</xdr:colOff>
      <xdr:row>40</xdr:row>
      <xdr:rowOff>190500</xdr:rowOff>
    </xdr:from>
    <xdr:to>
      <xdr:col>15</xdr:col>
      <xdr:colOff>28575</xdr:colOff>
      <xdr:row>43</xdr:row>
      <xdr:rowOff>152400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753350" y="9753600"/>
          <a:ext cx="6038850" cy="5619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tr-TR" sz="1100">
              <a:solidFill>
                <a:schemeClr val="dk1"/>
              </a:solidFill>
              <a:effectLst/>
              <a:latin typeface="+mn-lt"/>
              <a:ea typeface="+mn-ea"/>
              <a:cs typeface="+mn-cs"/>
            </a:rPr>
            <a:t>The value of correlation coefficient is </a:t>
          </a:r>
          <a:r>
            <a:rPr lang="en-US" sz="1100">
              <a:solidFill>
                <a:schemeClr val="dk1"/>
              </a:solidFill>
              <a:effectLst/>
              <a:latin typeface="+mn-lt"/>
              <a:ea typeface="+mn-ea"/>
              <a:cs typeface="+mn-cs"/>
            </a:rPr>
            <a:t>0</a:t>
          </a:r>
          <a:r>
            <a:rPr lang="tr-TR" sz="1100">
              <a:solidFill>
                <a:schemeClr val="dk1"/>
              </a:solidFill>
              <a:effectLst/>
              <a:latin typeface="+mn-lt"/>
              <a:ea typeface="+mn-ea"/>
              <a:cs typeface="+mn-cs"/>
            </a:rPr>
            <a:t>.</a:t>
          </a:r>
          <a:r>
            <a:rPr lang="en-US" sz="1100">
              <a:solidFill>
                <a:schemeClr val="dk1"/>
              </a:solidFill>
              <a:effectLst/>
              <a:latin typeface="+mn-lt"/>
              <a:ea typeface="+mn-ea"/>
              <a:cs typeface="+mn-cs"/>
            </a:rPr>
            <a:t>152</a:t>
          </a:r>
          <a:r>
            <a:rPr lang="tr-TR" sz="1100">
              <a:solidFill>
                <a:schemeClr val="dk1"/>
              </a:solidFill>
              <a:effectLst/>
              <a:latin typeface="+mn-lt"/>
              <a:ea typeface="+mn-ea"/>
              <a:cs typeface="+mn-cs"/>
            </a:rPr>
            <a:t> which shows that there is a </a:t>
          </a:r>
          <a:r>
            <a:rPr lang="en-US" sz="1100">
              <a:solidFill>
                <a:schemeClr val="dk1"/>
              </a:solidFill>
              <a:effectLst/>
              <a:latin typeface="+mn-lt"/>
              <a:ea typeface="+mn-ea"/>
              <a:cs typeface="+mn-cs"/>
            </a:rPr>
            <a:t>weak positive </a:t>
          </a:r>
          <a:r>
            <a:rPr lang="tr-TR" sz="1100">
              <a:solidFill>
                <a:schemeClr val="dk1"/>
              </a:solidFill>
              <a:effectLst/>
              <a:latin typeface="+mn-lt"/>
              <a:ea typeface="+mn-ea"/>
              <a:cs typeface="+mn-cs"/>
            </a:rPr>
            <a:t> correlation between the given two variables </a:t>
          </a:r>
          <a:r>
            <a:rPr lang="en-US" sz="1100">
              <a:solidFill>
                <a:schemeClr val="dk1"/>
              </a:solidFill>
              <a:effectLst/>
              <a:latin typeface="+mn-lt"/>
              <a:ea typeface="+mn-ea"/>
              <a:cs typeface="+mn-cs"/>
            </a:rPr>
            <a:t>Tourism</a:t>
          </a:r>
          <a:r>
            <a:rPr lang="tr-TR" sz="1100">
              <a:solidFill>
                <a:schemeClr val="dk1"/>
              </a:solidFill>
              <a:effectLst/>
              <a:latin typeface="+mn-lt"/>
              <a:ea typeface="+mn-ea"/>
              <a:cs typeface="+mn-cs"/>
            </a:rPr>
            <a:t> and GDP per capita Growth.</a:t>
          </a:r>
          <a:endParaRPr lang="en-US" sz="1100">
            <a:solidFill>
              <a:schemeClr val="dk1"/>
            </a:solidFill>
            <a:effectLst/>
            <a:latin typeface="+mn-lt"/>
            <a:ea typeface="+mn-ea"/>
            <a:cs typeface="+mn-cs"/>
          </a:endParaRPr>
        </a:p>
        <a:p>
          <a:endParaRPr lang="en-US" sz="1100"/>
        </a:p>
      </xdr:txBody>
    </xdr:sp>
    <xdr:clientData/>
  </xdr:twoCellAnchor>
  <xdr:twoCellAnchor>
    <xdr:from>
      <xdr:col>8</xdr:col>
      <xdr:colOff>9525</xdr:colOff>
      <xdr:row>46</xdr:row>
      <xdr:rowOff>190500</xdr:rowOff>
    </xdr:from>
    <xdr:to>
      <xdr:col>14</xdr:col>
      <xdr:colOff>533400</xdr:colOff>
      <xdr:row>53</xdr:row>
      <xdr:rowOff>123825</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772400" y="10877550"/>
              <a:ext cx="5667375" cy="13335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Hypothesis testing for correlation coefficient: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𝐻</m:t>
                      </m:r>
                    </m:e>
                    <m:sub>
                      <m:r>
                        <a:rPr lang="en-US" sz="1100" i="1">
                          <a:solidFill>
                            <a:schemeClr val="dk1"/>
                          </a:solidFill>
                          <a:effectLst/>
                          <a:latin typeface="Cambria Math" panose="02040503050406030204" pitchFamily="18" charset="0"/>
                          <a:ea typeface="+mn-ea"/>
                          <a:cs typeface="+mn-cs"/>
                        </a:rPr>
                        <m:t>𝑜</m:t>
                      </m:r>
                    </m:sub>
                  </m:sSub>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𝜌</m:t>
                  </m:r>
                  <m:r>
                    <a:rPr lang="en-US" sz="1100" i="1">
                      <a:solidFill>
                        <a:schemeClr val="dk1"/>
                      </a:solidFill>
                      <a:effectLst/>
                      <a:latin typeface="Cambria Math" panose="02040503050406030204" pitchFamily="18" charset="0"/>
                      <a:ea typeface="+mn-ea"/>
                      <a:cs typeface="+mn-cs"/>
                    </a:rPr>
                    <m:t>=0</m:t>
                  </m:r>
                </m:oMath>
              </a14:m>
              <a:r>
                <a:rPr lang="en-US" sz="1100">
                  <a:solidFill>
                    <a:schemeClr val="dk1"/>
                  </a:solidFill>
                  <a:effectLst/>
                  <a:latin typeface="+mn-lt"/>
                  <a:ea typeface="+mn-ea"/>
                  <a:cs typeface="+mn-cs"/>
                </a:rPr>
                <a:t>	(Population correlation coefficient is equal to zero).</a:t>
              </a:r>
            </a:p>
            <a:p>
              <a:r>
                <a:rPr lang="en-US" sz="1100">
                  <a:solidFill>
                    <a:schemeClr val="dk1"/>
                  </a:solidFill>
                  <a:effectLst/>
                  <a:latin typeface="+mn-lt"/>
                  <a:ea typeface="+mn-ea"/>
                  <a:cs typeface="+mn-cs"/>
                </a:rPr>
                <a:t>	</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𝐻</m:t>
                      </m:r>
                    </m:e>
                    <m:sub>
                      <m:r>
                        <a:rPr lang="en-US" sz="1100" i="1">
                          <a:solidFill>
                            <a:schemeClr val="dk1"/>
                          </a:solidFill>
                          <a:effectLst/>
                          <a:latin typeface="Cambria Math" panose="02040503050406030204" pitchFamily="18" charset="0"/>
                          <a:ea typeface="+mn-ea"/>
                          <a:cs typeface="+mn-cs"/>
                        </a:rPr>
                        <m:t>1</m:t>
                      </m:r>
                    </m:sub>
                  </m:sSub>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𝜌</m:t>
                  </m:r>
                  <m:r>
                    <a:rPr lang="en-US" sz="1100" i="1">
                      <a:solidFill>
                        <a:schemeClr val="dk1"/>
                      </a:solidFill>
                      <a:effectLst/>
                      <a:latin typeface="Cambria Math" panose="02040503050406030204" pitchFamily="18" charset="0"/>
                      <a:ea typeface="+mn-ea"/>
                      <a:cs typeface="+mn-cs"/>
                    </a:rPr>
                    <m:t>≠0</m:t>
                  </m:r>
                </m:oMath>
              </a14:m>
              <a:r>
                <a:rPr lang="en-US" sz="1100">
                  <a:solidFill>
                    <a:schemeClr val="dk1"/>
                  </a:solidFill>
                  <a:effectLst/>
                  <a:latin typeface="+mn-lt"/>
                  <a:ea typeface="+mn-ea"/>
                  <a:cs typeface="+mn-cs"/>
                </a:rPr>
                <a:t>	(Population correlation coefficient is not equal to zero).</a:t>
              </a:r>
            </a:p>
            <a:p>
              <a:r>
                <a:rPr lang="en-US" sz="1100" b="1">
                  <a:solidFill>
                    <a:schemeClr val="dk1"/>
                  </a:solidFill>
                  <a:effectLst/>
                  <a:latin typeface="+mn-lt"/>
                  <a:ea typeface="+mn-ea"/>
                  <a:cs typeface="+mn-cs"/>
                </a:rPr>
                <a:t>Hypothesis testing for Regression: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𝐻</m:t>
                      </m:r>
                    </m:e>
                    <m:sub>
                      <m:r>
                        <a:rPr lang="en-US" sz="1100" i="1">
                          <a:solidFill>
                            <a:schemeClr val="dk1"/>
                          </a:solidFill>
                          <a:effectLst/>
                          <a:latin typeface="Cambria Math" panose="02040503050406030204" pitchFamily="18" charset="0"/>
                          <a:ea typeface="+mn-ea"/>
                          <a:cs typeface="+mn-cs"/>
                        </a:rPr>
                        <m:t>𝑜</m:t>
                      </m:r>
                    </m:sub>
                  </m:sSub>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𝛽</m:t>
                  </m:r>
                  <m:r>
                    <a:rPr lang="en-US" sz="1100" i="1">
                      <a:solidFill>
                        <a:schemeClr val="dk1"/>
                      </a:solidFill>
                      <a:effectLst/>
                      <a:latin typeface="Cambria Math" panose="02040503050406030204" pitchFamily="18" charset="0"/>
                      <a:ea typeface="+mn-ea"/>
                      <a:cs typeface="+mn-cs"/>
                    </a:rPr>
                    <m:t>=0</m:t>
                  </m:r>
                </m:oMath>
              </a14:m>
              <a:r>
                <a:rPr lang="en-US" sz="1100">
                  <a:solidFill>
                    <a:schemeClr val="dk1"/>
                  </a:solidFill>
                  <a:effectLst/>
                  <a:latin typeface="+mn-lt"/>
                  <a:ea typeface="+mn-ea"/>
                  <a:cs typeface="+mn-cs"/>
                </a:rPr>
                <a:t>	(Regression coefficient is equal to zero).</a:t>
              </a:r>
            </a:p>
            <a:p>
              <a:r>
                <a:rPr lang="en-US" sz="1100">
                  <a:solidFill>
                    <a:schemeClr val="dk1"/>
                  </a:solidFill>
                  <a:effectLst/>
                  <a:latin typeface="+mn-lt"/>
                  <a:ea typeface="+mn-ea"/>
                  <a:cs typeface="+mn-cs"/>
                </a:rPr>
                <a:t>	</a:t>
              </a:r>
              <a14:m>
                <m:oMath xmlns:m="http://schemas.openxmlformats.org/officeDocument/2006/math">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𝐻</m:t>
                      </m:r>
                    </m:e>
                    <m:sub>
                      <m:r>
                        <a:rPr lang="en-US" sz="1100" i="1">
                          <a:solidFill>
                            <a:schemeClr val="dk1"/>
                          </a:solidFill>
                          <a:effectLst/>
                          <a:latin typeface="Cambria Math" panose="02040503050406030204" pitchFamily="18" charset="0"/>
                          <a:ea typeface="+mn-ea"/>
                          <a:cs typeface="+mn-cs"/>
                        </a:rPr>
                        <m:t>1</m:t>
                      </m:r>
                    </m:sub>
                  </m:sSub>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𝛽</m:t>
                  </m:r>
                  <m:r>
                    <a:rPr lang="en-US" sz="1100" i="1">
                      <a:solidFill>
                        <a:schemeClr val="dk1"/>
                      </a:solidFill>
                      <a:effectLst/>
                      <a:latin typeface="Cambria Math" panose="02040503050406030204" pitchFamily="18" charset="0"/>
                      <a:ea typeface="+mn-ea"/>
                      <a:cs typeface="+mn-cs"/>
                    </a:rPr>
                    <m:t>≠0</m:t>
                  </m:r>
                </m:oMath>
              </a14:m>
              <a:r>
                <a:rPr lang="en-US" sz="1100">
                  <a:solidFill>
                    <a:schemeClr val="dk1"/>
                  </a:solidFill>
                  <a:effectLst/>
                  <a:latin typeface="+mn-lt"/>
                  <a:ea typeface="+mn-ea"/>
                  <a:cs typeface="+mn-cs"/>
                </a:rPr>
                <a:t>	(Regression coefficient is not equal to zero).</a:t>
              </a:r>
            </a:p>
            <a:p>
              <a:endParaRPr lang="en-US" sz="1100"/>
            </a:p>
          </xdr:txBody>
        </xdr:sp>
      </mc:Choice>
      <mc:Fallback xmlns="">
        <xdr:sp macro="" textlink="">
          <xdr:nvSpPr>
            <xdr:cNvPr id="5" name="TextBox 4"/>
            <xdr:cNvSpPr txBox="1"/>
          </xdr:nvSpPr>
          <xdr:spPr>
            <a:xfrm>
              <a:off x="7772400" y="10877550"/>
              <a:ext cx="5667375" cy="13335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Hypothesis testing for correlation coefficient: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i="0">
                  <a:solidFill>
                    <a:schemeClr val="dk1"/>
                  </a:solidFill>
                  <a:effectLst/>
                  <a:latin typeface="+mn-lt"/>
                  <a:ea typeface="+mn-ea"/>
                  <a:cs typeface="+mn-cs"/>
                </a:rPr>
                <a:t>𝐻_𝑜:𝜌=0</a:t>
              </a:r>
              <a:r>
                <a:rPr lang="en-US" sz="1100">
                  <a:solidFill>
                    <a:schemeClr val="dk1"/>
                  </a:solidFill>
                  <a:effectLst/>
                  <a:latin typeface="+mn-lt"/>
                  <a:ea typeface="+mn-ea"/>
                  <a:cs typeface="+mn-cs"/>
                </a:rPr>
                <a:t>	(Population correlation coefficient is equal to zero).</a:t>
              </a:r>
            </a:p>
            <a:p>
              <a:r>
                <a:rPr lang="en-US" sz="1100">
                  <a:solidFill>
                    <a:schemeClr val="dk1"/>
                  </a:solidFill>
                  <a:effectLst/>
                  <a:latin typeface="+mn-lt"/>
                  <a:ea typeface="+mn-ea"/>
                  <a:cs typeface="+mn-cs"/>
                </a:rPr>
                <a:t>	</a:t>
              </a:r>
              <a:r>
                <a:rPr lang="en-US" sz="1100" i="0">
                  <a:solidFill>
                    <a:schemeClr val="dk1"/>
                  </a:solidFill>
                  <a:effectLst/>
                  <a:latin typeface="+mn-lt"/>
                  <a:ea typeface="+mn-ea"/>
                  <a:cs typeface="+mn-cs"/>
                </a:rPr>
                <a:t>𝐻_1:𝜌≠0</a:t>
              </a:r>
              <a:r>
                <a:rPr lang="en-US" sz="1100">
                  <a:solidFill>
                    <a:schemeClr val="dk1"/>
                  </a:solidFill>
                  <a:effectLst/>
                  <a:latin typeface="+mn-lt"/>
                  <a:ea typeface="+mn-ea"/>
                  <a:cs typeface="+mn-cs"/>
                </a:rPr>
                <a:t>	(Population correlation coefficient is not equal to zero).</a:t>
              </a:r>
            </a:p>
            <a:p>
              <a:r>
                <a:rPr lang="en-US" sz="1100" b="1">
                  <a:solidFill>
                    <a:schemeClr val="dk1"/>
                  </a:solidFill>
                  <a:effectLst/>
                  <a:latin typeface="+mn-lt"/>
                  <a:ea typeface="+mn-ea"/>
                  <a:cs typeface="+mn-cs"/>
                </a:rPr>
                <a:t>Hypothesis testing for Regression: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i="0">
                  <a:solidFill>
                    <a:schemeClr val="dk1"/>
                  </a:solidFill>
                  <a:effectLst/>
                  <a:latin typeface="+mn-lt"/>
                  <a:ea typeface="+mn-ea"/>
                  <a:cs typeface="+mn-cs"/>
                </a:rPr>
                <a:t>𝐻_𝑜:𝛽=0</a:t>
              </a:r>
              <a:r>
                <a:rPr lang="en-US" sz="1100">
                  <a:solidFill>
                    <a:schemeClr val="dk1"/>
                  </a:solidFill>
                  <a:effectLst/>
                  <a:latin typeface="+mn-lt"/>
                  <a:ea typeface="+mn-ea"/>
                  <a:cs typeface="+mn-cs"/>
                </a:rPr>
                <a:t>	(Regression coefficient is equal to zero).</a:t>
              </a:r>
            </a:p>
            <a:p>
              <a:r>
                <a:rPr lang="en-US" sz="1100">
                  <a:solidFill>
                    <a:schemeClr val="dk1"/>
                  </a:solidFill>
                  <a:effectLst/>
                  <a:latin typeface="+mn-lt"/>
                  <a:ea typeface="+mn-ea"/>
                  <a:cs typeface="+mn-cs"/>
                </a:rPr>
                <a:t>	</a:t>
              </a:r>
              <a:r>
                <a:rPr lang="en-US" sz="1100" i="0">
                  <a:solidFill>
                    <a:schemeClr val="dk1"/>
                  </a:solidFill>
                  <a:effectLst/>
                  <a:latin typeface="+mn-lt"/>
                  <a:ea typeface="+mn-ea"/>
                  <a:cs typeface="+mn-cs"/>
                </a:rPr>
                <a:t>𝐻_1:𝛽≠0</a:t>
              </a:r>
              <a:r>
                <a:rPr lang="en-US" sz="1100">
                  <a:solidFill>
                    <a:schemeClr val="dk1"/>
                  </a:solidFill>
                  <a:effectLst/>
                  <a:latin typeface="+mn-lt"/>
                  <a:ea typeface="+mn-ea"/>
                  <a:cs typeface="+mn-cs"/>
                </a:rPr>
                <a:t>	(Regression coefficient is not equal to zero).</a:t>
              </a:r>
            </a:p>
            <a:p>
              <a:endParaRPr lang="en-US" sz="11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ata.worldbank.org/" TargetMode="External"/><Relationship Id="rId1" Type="http://schemas.openxmlformats.org/officeDocument/2006/relationships/hyperlink" Target="https://en.wikipedia.org/wiki/Economy_of_Turke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23"/>
  <sheetViews>
    <sheetView workbookViewId="0">
      <selection activeCell="J15" sqref="J15"/>
    </sheetView>
  </sheetViews>
  <sheetFormatPr defaultColWidth="11" defaultRowHeight="15.5" x14ac:dyDescent="0.35"/>
  <cols>
    <col min="1" max="1" width="24.33203125" customWidth="1"/>
    <col min="2" max="2" width="10.6640625" bestFit="1" customWidth="1"/>
  </cols>
  <sheetData>
    <row r="3" spans="1:8" ht="16" thickBot="1" x14ac:dyDescent="0.4"/>
    <row r="4" spans="1:8" ht="17.5" x14ac:dyDescent="0.35">
      <c r="A4" s="86" t="s">
        <v>9</v>
      </c>
      <c r="B4" s="87"/>
      <c r="C4" s="87"/>
      <c r="D4" s="87"/>
      <c r="E4" s="87"/>
      <c r="F4" s="87"/>
      <c r="G4" s="87"/>
      <c r="H4" s="88"/>
    </row>
    <row r="5" spans="1:8" ht="17.5" x14ac:dyDescent="0.35">
      <c r="A5" s="89" t="s">
        <v>10</v>
      </c>
      <c r="B5" s="90"/>
      <c r="C5" s="90"/>
      <c r="D5" s="90"/>
      <c r="E5" s="90"/>
      <c r="F5" s="90"/>
      <c r="G5" s="90"/>
      <c r="H5" s="91"/>
    </row>
    <row r="6" spans="1:8" x14ac:dyDescent="0.35">
      <c r="A6" s="92"/>
      <c r="B6" s="93"/>
      <c r="C6" s="93"/>
      <c r="D6" s="93"/>
      <c r="E6" s="93"/>
      <c r="F6" s="93"/>
      <c r="G6" s="93"/>
      <c r="H6" s="94"/>
    </row>
    <row r="7" spans="1:8" x14ac:dyDescent="0.35">
      <c r="A7" s="8" t="s">
        <v>12</v>
      </c>
      <c r="B7" s="95" t="s">
        <v>8</v>
      </c>
      <c r="C7" s="95"/>
      <c r="D7" s="95"/>
      <c r="E7" s="95"/>
      <c r="F7" s="95"/>
      <c r="G7" s="95"/>
      <c r="H7" s="96"/>
    </row>
    <row r="8" spans="1:8" x14ac:dyDescent="0.35">
      <c r="A8" s="8" t="s">
        <v>1</v>
      </c>
      <c r="B8" s="95" t="s">
        <v>11</v>
      </c>
      <c r="C8" s="95"/>
      <c r="D8" s="95"/>
      <c r="E8" s="95"/>
      <c r="F8" s="95"/>
      <c r="G8" s="95"/>
      <c r="H8" s="96"/>
    </row>
    <row r="9" spans="1:8" ht="117" customHeight="1" x14ac:dyDescent="0.35">
      <c r="A9" s="97" t="s">
        <v>2</v>
      </c>
      <c r="B9" s="98" t="s">
        <v>49</v>
      </c>
      <c r="C9" s="98"/>
      <c r="D9" s="98"/>
      <c r="E9" s="98"/>
      <c r="F9" s="98"/>
      <c r="G9" s="98"/>
      <c r="H9" s="99"/>
    </row>
    <row r="10" spans="1:8" ht="108" customHeight="1" x14ac:dyDescent="0.35">
      <c r="A10" s="97"/>
      <c r="B10" s="98" t="s">
        <v>50</v>
      </c>
      <c r="C10" s="98"/>
      <c r="D10" s="98"/>
      <c r="E10" s="98"/>
      <c r="F10" s="98"/>
      <c r="G10" s="98"/>
      <c r="H10" s="99"/>
    </row>
    <row r="11" spans="1:8" ht="26" customHeight="1" x14ac:dyDescent="0.35">
      <c r="A11" s="97"/>
      <c r="B11" s="95" t="s">
        <v>51</v>
      </c>
      <c r="C11" s="95"/>
      <c r="D11" s="95"/>
      <c r="E11" s="95"/>
      <c r="F11" s="95"/>
      <c r="G11" s="95"/>
      <c r="H11" s="96"/>
    </row>
    <row r="12" spans="1:8" ht="26" customHeight="1" x14ac:dyDescent="0.35">
      <c r="A12" s="97"/>
      <c r="B12" s="95" t="s">
        <v>0</v>
      </c>
      <c r="C12" s="95"/>
      <c r="D12" s="95"/>
      <c r="E12" s="95"/>
      <c r="F12" s="95"/>
      <c r="G12" s="95"/>
      <c r="H12" s="96"/>
    </row>
    <row r="13" spans="1:8" x14ac:dyDescent="0.35">
      <c r="A13" s="9" t="s">
        <v>3</v>
      </c>
      <c r="B13" s="76" t="s">
        <v>52</v>
      </c>
      <c r="C13" s="76"/>
      <c r="D13" s="76"/>
      <c r="E13" s="76"/>
      <c r="F13" s="76"/>
      <c r="G13" s="76"/>
      <c r="H13" s="77"/>
    </row>
    <row r="14" spans="1:8" ht="29" customHeight="1" x14ac:dyDescent="0.35">
      <c r="A14" s="9" t="s">
        <v>4</v>
      </c>
      <c r="B14" s="78" t="s">
        <v>47</v>
      </c>
      <c r="C14" s="78"/>
      <c r="D14" s="78"/>
      <c r="E14" s="78"/>
      <c r="F14" s="78"/>
      <c r="G14" s="78"/>
      <c r="H14" s="79"/>
    </row>
    <row r="15" spans="1:8" x14ac:dyDescent="0.35">
      <c r="A15" s="80"/>
      <c r="B15" s="81"/>
      <c r="C15" s="81"/>
      <c r="D15" s="81"/>
      <c r="E15" s="81"/>
      <c r="F15" s="81"/>
      <c r="G15" s="81"/>
      <c r="H15" s="82"/>
    </row>
    <row r="16" spans="1:8" ht="91.25" customHeight="1" x14ac:dyDescent="0.35">
      <c r="A16" s="83" t="s">
        <v>17</v>
      </c>
      <c r="B16" s="84"/>
      <c r="C16" s="84"/>
      <c r="D16" s="84"/>
      <c r="E16" s="84"/>
      <c r="F16" s="84"/>
      <c r="G16" s="84"/>
      <c r="H16" s="85"/>
    </row>
    <row r="17" spans="1:8" x14ac:dyDescent="0.35">
      <c r="A17" s="9" t="s">
        <v>0</v>
      </c>
      <c r="B17" s="10"/>
      <c r="C17" s="10"/>
      <c r="D17" s="10"/>
      <c r="E17" s="10"/>
      <c r="F17" s="10"/>
      <c r="G17" s="10"/>
      <c r="H17" s="11"/>
    </row>
    <row r="18" spans="1:8" x14ac:dyDescent="0.35">
      <c r="A18" s="9" t="s">
        <v>5</v>
      </c>
      <c r="B18" s="10"/>
      <c r="C18" s="10"/>
      <c r="D18" s="10"/>
      <c r="E18" s="10"/>
      <c r="F18" s="10"/>
      <c r="G18" s="10"/>
      <c r="H18" s="11"/>
    </row>
    <row r="19" spans="1:8" x14ac:dyDescent="0.35">
      <c r="A19" s="9" t="s">
        <v>6</v>
      </c>
      <c r="B19" s="10"/>
      <c r="C19" s="10"/>
      <c r="D19" s="10"/>
      <c r="E19" s="10"/>
      <c r="F19" s="10"/>
      <c r="G19" s="10"/>
      <c r="H19" s="11"/>
    </row>
    <row r="20" spans="1:8" x14ac:dyDescent="0.35">
      <c r="A20" s="9" t="s">
        <v>7</v>
      </c>
      <c r="B20" s="10"/>
      <c r="C20" s="10"/>
      <c r="D20" s="10"/>
      <c r="E20" s="10"/>
      <c r="F20" s="10"/>
      <c r="G20" s="10"/>
      <c r="H20" s="11"/>
    </row>
    <row r="21" spans="1:8" ht="22.5" x14ac:dyDescent="0.35">
      <c r="A21" s="12"/>
      <c r="B21" s="3"/>
      <c r="C21" s="3"/>
      <c r="D21" s="3"/>
      <c r="E21" s="3"/>
      <c r="F21" s="3"/>
      <c r="G21" s="3"/>
      <c r="H21" s="4"/>
    </row>
    <row r="22" spans="1:8" x14ac:dyDescent="0.35">
      <c r="A22" s="2"/>
      <c r="B22" s="3"/>
      <c r="C22" s="3"/>
      <c r="D22" s="3"/>
      <c r="E22" s="3"/>
      <c r="F22" s="3"/>
      <c r="G22" s="3"/>
      <c r="H22" s="4"/>
    </row>
    <row r="23" spans="1:8" ht="16" thickBot="1" x14ac:dyDescent="0.4">
      <c r="A23" s="5"/>
      <c r="B23" s="6"/>
      <c r="C23" s="6"/>
      <c r="D23" s="6"/>
      <c r="E23" s="6"/>
      <c r="F23" s="6"/>
      <c r="G23" s="6"/>
      <c r="H23" s="7"/>
    </row>
  </sheetData>
  <mergeCells count="14">
    <mergeCell ref="B13:H13"/>
    <mergeCell ref="B14:H14"/>
    <mergeCell ref="A15:H15"/>
    <mergeCell ref="A16:H16"/>
    <mergeCell ref="A4:H4"/>
    <mergeCell ref="A5:H5"/>
    <mergeCell ref="A6:H6"/>
    <mergeCell ref="B7:H7"/>
    <mergeCell ref="B8:H8"/>
    <mergeCell ref="A9:A12"/>
    <mergeCell ref="B9:H9"/>
    <mergeCell ref="B10:H10"/>
    <mergeCell ref="B11:H11"/>
    <mergeCell ref="B12:H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65"/>
  <sheetViews>
    <sheetView zoomScale="75" workbookViewId="0">
      <selection activeCell="B5" sqref="B5:C26"/>
    </sheetView>
  </sheetViews>
  <sheetFormatPr defaultColWidth="11.1640625" defaultRowHeight="15.5" x14ac:dyDescent="0.35"/>
  <cols>
    <col min="2" max="3" width="18.6640625" bestFit="1" customWidth="1"/>
    <col min="4" max="4" width="16.33203125" bestFit="1" customWidth="1"/>
  </cols>
  <sheetData>
    <row r="2" spans="2:21" ht="20" x14ac:dyDescent="0.4">
      <c r="B2" s="100" t="s">
        <v>47</v>
      </c>
      <c r="C2" s="100"/>
      <c r="D2" s="100"/>
    </row>
    <row r="5" spans="2:21" ht="18" customHeight="1" x14ac:dyDescent="0.6">
      <c r="B5" s="45" t="s">
        <v>24</v>
      </c>
      <c r="C5" s="45" t="s">
        <v>22</v>
      </c>
      <c r="D5" s="45" t="s">
        <v>23</v>
      </c>
      <c r="F5" s="22"/>
      <c r="G5" s="22"/>
      <c r="H5" s="22"/>
      <c r="I5" s="22"/>
      <c r="J5" s="22"/>
      <c r="K5" s="22"/>
      <c r="L5" s="22"/>
      <c r="M5" s="22"/>
      <c r="N5" s="22"/>
    </row>
    <row r="6" spans="2:21" ht="26" customHeight="1" x14ac:dyDescent="0.6">
      <c r="B6" s="13">
        <v>7083000</v>
      </c>
      <c r="C6" s="13">
        <v>7.8782668761899117</v>
      </c>
      <c r="D6" s="13">
        <v>1995</v>
      </c>
      <c r="F6" s="22"/>
      <c r="G6" s="22"/>
      <c r="H6" s="22"/>
      <c r="I6" s="22"/>
      <c r="J6" s="22"/>
      <c r="K6" s="22"/>
      <c r="L6" s="22"/>
      <c r="M6" s="22"/>
      <c r="N6" s="22"/>
      <c r="O6" s="26"/>
      <c r="P6" s="26"/>
      <c r="Q6" s="26"/>
      <c r="R6" s="26"/>
      <c r="S6" s="26"/>
      <c r="T6" s="26"/>
      <c r="U6" s="25"/>
    </row>
    <row r="7" spans="2:21" ht="21" customHeight="1" x14ac:dyDescent="0.6">
      <c r="B7" s="13">
        <v>7966000</v>
      </c>
      <c r="C7" s="13">
        <v>7.3796644737568613</v>
      </c>
      <c r="D7" s="13">
        <v>1996</v>
      </c>
      <c r="F7" s="22"/>
      <c r="G7" s="22"/>
      <c r="H7" s="22"/>
      <c r="I7" s="22"/>
      <c r="J7" s="22"/>
      <c r="K7" s="22"/>
      <c r="L7" s="22"/>
      <c r="M7" s="22"/>
      <c r="N7" s="22"/>
      <c r="O7" s="26"/>
      <c r="P7" s="26"/>
      <c r="Q7" s="26"/>
      <c r="R7" s="26"/>
      <c r="S7" s="26"/>
      <c r="T7" s="26"/>
      <c r="U7" s="25"/>
    </row>
    <row r="8" spans="2:21" ht="21" customHeight="1" x14ac:dyDescent="0.6">
      <c r="B8" s="13">
        <v>9040000</v>
      </c>
      <c r="C8" s="13">
        <v>7.5776636440760825</v>
      </c>
      <c r="D8" s="13">
        <v>1997</v>
      </c>
      <c r="F8" s="22"/>
      <c r="G8" s="23"/>
      <c r="H8" s="22"/>
      <c r="I8" s="22"/>
      <c r="J8" s="22"/>
      <c r="K8" s="22"/>
      <c r="L8" s="22"/>
      <c r="M8" s="22"/>
      <c r="N8" s="22"/>
      <c r="O8" s="26"/>
      <c r="P8" s="26"/>
      <c r="Q8" s="26"/>
      <c r="R8" s="26"/>
      <c r="S8" s="26"/>
      <c r="T8" s="26"/>
      <c r="U8" s="25"/>
    </row>
    <row r="9" spans="2:21" ht="21" customHeight="1" x14ac:dyDescent="0.6">
      <c r="B9" s="13">
        <v>8960000</v>
      </c>
      <c r="C9" s="13">
        <v>2.3082134635456129</v>
      </c>
      <c r="D9" s="13">
        <v>1998</v>
      </c>
      <c r="F9" s="22"/>
      <c r="G9" s="22"/>
      <c r="H9" s="22"/>
      <c r="I9" s="22"/>
      <c r="J9" s="22"/>
      <c r="K9" s="22"/>
      <c r="L9" s="22"/>
      <c r="M9" s="22"/>
      <c r="N9" s="22"/>
      <c r="O9" s="26"/>
      <c r="P9" s="26"/>
      <c r="Q9" s="26"/>
      <c r="R9" s="26"/>
      <c r="S9" s="26"/>
      <c r="T9" s="26"/>
      <c r="U9" s="25"/>
    </row>
    <row r="10" spans="2:21" ht="21" customHeight="1" x14ac:dyDescent="0.6">
      <c r="B10" s="13">
        <v>6893000</v>
      </c>
      <c r="C10" s="13">
        <v>-3.3893048793659801</v>
      </c>
      <c r="D10" s="13">
        <v>1990</v>
      </c>
      <c r="F10" s="22"/>
      <c r="G10" s="24"/>
      <c r="H10" s="24" t="s">
        <v>0</v>
      </c>
      <c r="I10" s="24"/>
      <c r="J10" s="24"/>
      <c r="K10" s="24"/>
      <c r="L10" s="24"/>
      <c r="M10" s="24"/>
      <c r="N10" s="24"/>
      <c r="O10" s="25"/>
      <c r="P10" s="25"/>
      <c r="Q10" s="25"/>
      <c r="R10" s="25"/>
      <c r="S10" s="25"/>
      <c r="T10" s="25"/>
      <c r="U10" s="25"/>
    </row>
    <row r="11" spans="2:21" ht="21" customHeight="1" x14ac:dyDescent="0.6">
      <c r="B11" s="13">
        <v>9586000</v>
      </c>
      <c r="C11" s="13">
        <v>6.6400611223826189</v>
      </c>
      <c r="D11" s="13">
        <v>2000</v>
      </c>
      <c r="F11" s="22"/>
      <c r="G11" s="24"/>
      <c r="H11" s="24"/>
      <c r="I11" s="24"/>
      <c r="J11" s="24"/>
      <c r="K11" s="24"/>
      <c r="L11" s="24"/>
      <c r="M11" s="24"/>
      <c r="N11" s="24"/>
      <c r="O11" s="25"/>
      <c r="P11" s="25"/>
      <c r="Q11" s="25"/>
      <c r="R11" s="25"/>
      <c r="S11" s="25"/>
      <c r="T11" s="25"/>
      <c r="U11" s="25"/>
    </row>
    <row r="12" spans="2:21" ht="21" customHeight="1" x14ac:dyDescent="0.6">
      <c r="B12" s="13">
        <v>10783000</v>
      </c>
      <c r="C12" s="13">
        <v>-5.9623107581177379</v>
      </c>
      <c r="D12" s="13">
        <v>2001</v>
      </c>
      <c r="F12" s="22"/>
      <c r="G12" s="24"/>
      <c r="H12" s="24"/>
      <c r="I12" s="24"/>
      <c r="J12" s="24"/>
      <c r="K12" s="24"/>
      <c r="L12" s="24"/>
      <c r="M12" s="24"/>
      <c r="N12" s="24"/>
      <c r="O12" s="25"/>
      <c r="P12" s="25"/>
      <c r="Q12" s="25"/>
      <c r="R12" s="25"/>
      <c r="S12" s="25"/>
      <c r="T12" s="25"/>
      <c r="U12" s="25"/>
    </row>
    <row r="13" spans="2:21" ht="21" customHeight="1" x14ac:dyDescent="0.6">
      <c r="B13" s="13">
        <v>12790000</v>
      </c>
      <c r="C13" s="13">
        <v>6.4302786350931314</v>
      </c>
      <c r="D13" s="13">
        <v>2002</v>
      </c>
      <c r="F13" s="22"/>
      <c r="G13" s="24"/>
      <c r="H13" s="24"/>
      <c r="I13" s="24"/>
      <c r="J13" s="24"/>
      <c r="K13" s="24"/>
      <c r="L13" s="24"/>
      <c r="M13" s="24"/>
      <c r="N13" s="24"/>
      <c r="O13" s="25"/>
      <c r="P13" s="25"/>
      <c r="Q13" s="25"/>
      <c r="R13" s="25"/>
      <c r="S13" s="25"/>
      <c r="T13" s="25"/>
      <c r="U13" s="25"/>
    </row>
    <row r="14" spans="2:21" ht="21" customHeight="1" x14ac:dyDescent="0.6">
      <c r="B14" s="13">
        <v>13341000</v>
      </c>
      <c r="C14" s="13">
        <v>5.6082550928028496</v>
      </c>
      <c r="D14" s="13">
        <v>2003</v>
      </c>
      <c r="F14" s="22"/>
      <c r="G14" s="24"/>
      <c r="H14" s="24"/>
      <c r="I14" s="24"/>
      <c r="J14" s="24"/>
      <c r="K14" s="24"/>
      <c r="L14" s="24"/>
      <c r="M14" s="24"/>
      <c r="N14" s="24"/>
      <c r="O14" s="25"/>
      <c r="P14" s="25"/>
      <c r="Q14" s="25"/>
      <c r="R14" s="25"/>
      <c r="S14" s="25"/>
      <c r="T14" s="25"/>
      <c r="U14" s="25"/>
    </row>
    <row r="15" spans="2:21" ht="21" customHeight="1" x14ac:dyDescent="0.6">
      <c r="B15" s="13">
        <v>16826000</v>
      </c>
      <c r="C15" s="13">
        <v>9.6443225821276855</v>
      </c>
      <c r="D15" s="13">
        <v>2004</v>
      </c>
      <c r="F15" s="22"/>
      <c r="G15" s="24"/>
      <c r="H15" s="24"/>
      <c r="I15" s="24"/>
      <c r="J15" s="24"/>
      <c r="K15" s="24"/>
      <c r="L15" s="24"/>
      <c r="M15" s="24"/>
      <c r="N15" s="24"/>
      <c r="O15" s="25"/>
      <c r="P15" s="25"/>
      <c r="Q15" s="25"/>
      <c r="R15" s="25"/>
      <c r="S15" s="25"/>
      <c r="T15" s="25"/>
      <c r="U15" s="25"/>
    </row>
    <row r="16" spans="2:21" ht="21" customHeight="1" x14ac:dyDescent="0.6">
      <c r="B16" s="13">
        <v>20273000</v>
      </c>
      <c r="C16" s="13">
        <v>9.0098533114107511</v>
      </c>
      <c r="D16" s="13">
        <v>2005</v>
      </c>
      <c r="F16" s="22"/>
      <c r="G16" s="24"/>
      <c r="H16" s="24"/>
      <c r="I16" s="24"/>
      <c r="J16" s="24"/>
      <c r="K16" s="24"/>
      <c r="L16" s="24"/>
      <c r="M16" s="24"/>
      <c r="N16" s="24"/>
      <c r="O16" s="25"/>
      <c r="P16" s="25"/>
      <c r="Q16" s="25"/>
      <c r="R16" s="25"/>
      <c r="S16" s="25"/>
      <c r="T16" s="25"/>
      <c r="U16" s="25"/>
    </row>
    <row r="17" spans="2:14" ht="21" customHeight="1" x14ac:dyDescent="0.6">
      <c r="B17" s="13">
        <v>18916000</v>
      </c>
      <c r="C17" s="13">
        <v>7.1097034314732355</v>
      </c>
      <c r="D17" s="13">
        <v>2006</v>
      </c>
      <c r="F17" s="22"/>
      <c r="G17" s="22"/>
      <c r="H17" s="22"/>
      <c r="I17" s="22"/>
      <c r="J17" s="22"/>
      <c r="K17" s="22"/>
      <c r="L17" s="22"/>
      <c r="M17" s="22"/>
      <c r="N17" s="22"/>
    </row>
    <row r="18" spans="2:14" ht="21" x14ac:dyDescent="0.5">
      <c r="B18" s="13">
        <v>26122000</v>
      </c>
      <c r="C18" s="13">
        <v>5.0304575889749401</v>
      </c>
      <c r="D18" s="13">
        <v>2007</v>
      </c>
    </row>
    <row r="19" spans="2:14" ht="21" x14ac:dyDescent="0.5">
      <c r="B19" s="13">
        <v>29792000</v>
      </c>
      <c r="C19" s="13">
        <v>0.84525145177319416</v>
      </c>
      <c r="D19" s="13">
        <v>2008</v>
      </c>
    </row>
    <row r="20" spans="2:14" ht="21" x14ac:dyDescent="0.5">
      <c r="B20" s="13">
        <v>30187000</v>
      </c>
      <c r="C20" s="13">
        <v>-4.7044659174283368</v>
      </c>
      <c r="D20" s="13">
        <v>2009</v>
      </c>
    </row>
    <row r="21" spans="2:14" ht="21" x14ac:dyDescent="0.5">
      <c r="B21" s="13">
        <v>31364000</v>
      </c>
      <c r="C21" s="13">
        <v>8.4873721868075052</v>
      </c>
      <c r="D21" s="13">
        <v>2010</v>
      </c>
    </row>
    <row r="22" spans="2:14" ht="21" x14ac:dyDescent="0.5">
      <c r="B22" s="13">
        <v>34654000</v>
      </c>
      <c r="C22" s="13">
        <v>11.11349554785059</v>
      </c>
      <c r="D22" s="13">
        <v>2011</v>
      </c>
    </row>
    <row r="23" spans="2:14" ht="21" x14ac:dyDescent="0.5">
      <c r="B23" s="13">
        <v>35698000</v>
      </c>
      <c r="C23" s="13">
        <v>4.7899402070344053</v>
      </c>
      <c r="D23" s="13">
        <v>2012</v>
      </c>
    </row>
    <row r="24" spans="2:14" ht="21" x14ac:dyDescent="0.5">
      <c r="B24" s="13">
        <v>37795000</v>
      </c>
      <c r="C24" s="13">
        <v>8.4913093926863468</v>
      </c>
      <c r="D24" s="13">
        <v>2013</v>
      </c>
    </row>
    <row r="25" spans="2:14" ht="21" x14ac:dyDescent="0.5">
      <c r="B25" s="13">
        <v>39811000</v>
      </c>
      <c r="C25" s="13">
        <v>5.1666907030455178</v>
      </c>
      <c r="D25" s="13">
        <v>2014</v>
      </c>
    </row>
    <row r="26" spans="2:14" ht="21" x14ac:dyDescent="0.5">
      <c r="B26" s="13">
        <v>39478000</v>
      </c>
      <c r="C26" s="13">
        <v>6.0858866319867246</v>
      </c>
      <c r="D26" s="13">
        <v>2015</v>
      </c>
    </row>
    <row r="27" spans="2:14" x14ac:dyDescent="0.35">
      <c r="B27" s="19"/>
      <c r="C27" s="20"/>
      <c r="D27" s="21"/>
    </row>
    <row r="28" spans="2:14" x14ac:dyDescent="0.35">
      <c r="B28" s="14"/>
      <c r="C28" s="15"/>
      <c r="D28" s="16"/>
    </row>
    <row r="29" spans="2:14" x14ac:dyDescent="0.35">
      <c r="B29" s="17"/>
      <c r="C29" s="1"/>
      <c r="D29" s="18"/>
    </row>
    <row r="30" spans="2:14" x14ac:dyDescent="0.35">
      <c r="B30" s="17"/>
      <c r="C30" s="1"/>
      <c r="D30" s="18"/>
    </row>
    <row r="31" spans="2:14" x14ac:dyDescent="0.35">
      <c r="B31" s="17"/>
      <c r="C31" s="1"/>
      <c r="D31" s="18"/>
    </row>
    <row r="32" spans="2:14" x14ac:dyDescent="0.35">
      <c r="B32" s="17"/>
      <c r="C32" s="1"/>
      <c r="D32" s="18"/>
    </row>
    <row r="33" spans="2:4" x14ac:dyDescent="0.35">
      <c r="B33" s="17"/>
      <c r="C33" s="1"/>
      <c r="D33" s="18"/>
    </row>
    <row r="34" spans="2:4" x14ac:dyDescent="0.35">
      <c r="B34" s="17"/>
      <c r="C34" s="3"/>
      <c r="D34" s="18"/>
    </row>
    <row r="35" spans="2:4" x14ac:dyDescent="0.35">
      <c r="B35" s="17"/>
      <c r="C35" s="3"/>
      <c r="D35" s="18"/>
    </row>
    <row r="36" spans="2:4" x14ac:dyDescent="0.35">
      <c r="B36" s="17"/>
      <c r="C36" s="3"/>
      <c r="D36" s="18"/>
    </row>
    <row r="37" spans="2:4" x14ac:dyDescent="0.35">
      <c r="B37" s="17"/>
      <c r="C37" s="3"/>
      <c r="D37" s="18"/>
    </row>
    <row r="38" spans="2:4" x14ac:dyDescent="0.35">
      <c r="B38" s="17"/>
      <c r="C38" s="3"/>
      <c r="D38" s="18"/>
    </row>
    <row r="39" spans="2:4" x14ac:dyDescent="0.35">
      <c r="B39" s="17"/>
      <c r="C39" s="3"/>
      <c r="D39" s="18"/>
    </row>
    <row r="40" spans="2:4" x14ac:dyDescent="0.35">
      <c r="B40" s="17"/>
      <c r="C40" s="3"/>
      <c r="D40" s="18"/>
    </row>
    <row r="41" spans="2:4" x14ac:dyDescent="0.35">
      <c r="B41" s="17"/>
      <c r="C41" s="3"/>
      <c r="D41" s="18"/>
    </row>
    <row r="42" spans="2:4" x14ac:dyDescent="0.35">
      <c r="B42" s="17"/>
      <c r="C42" s="3"/>
      <c r="D42" s="18"/>
    </row>
    <row r="43" spans="2:4" x14ac:dyDescent="0.35">
      <c r="B43" s="17"/>
      <c r="C43" s="3"/>
      <c r="D43" s="18"/>
    </row>
    <row r="44" spans="2:4" x14ac:dyDescent="0.35">
      <c r="B44" s="17"/>
      <c r="C44" s="3"/>
      <c r="D44" s="18"/>
    </row>
    <row r="45" spans="2:4" x14ac:dyDescent="0.35">
      <c r="B45" s="17"/>
      <c r="C45" s="3"/>
      <c r="D45" s="18"/>
    </row>
    <row r="46" spans="2:4" x14ac:dyDescent="0.35">
      <c r="B46" s="17"/>
      <c r="C46" s="3"/>
      <c r="D46" s="18"/>
    </row>
    <row r="47" spans="2:4" x14ac:dyDescent="0.35">
      <c r="B47" s="17"/>
      <c r="C47" s="3"/>
      <c r="D47" s="18"/>
    </row>
    <row r="48" spans="2:4" x14ac:dyDescent="0.35">
      <c r="B48" s="17"/>
      <c r="C48" s="3"/>
      <c r="D48" s="18"/>
    </row>
    <row r="49" spans="2:4" x14ac:dyDescent="0.35">
      <c r="B49" s="17"/>
      <c r="C49" s="3"/>
      <c r="D49" s="18"/>
    </row>
    <row r="50" spans="2:4" x14ac:dyDescent="0.35">
      <c r="B50" s="17"/>
      <c r="C50" s="3"/>
      <c r="D50" s="18"/>
    </row>
    <row r="51" spans="2:4" x14ac:dyDescent="0.35">
      <c r="B51" s="3"/>
      <c r="C51" s="3"/>
      <c r="D51" s="18"/>
    </row>
    <row r="52" spans="2:4" x14ac:dyDescent="0.35">
      <c r="B52" s="3"/>
      <c r="C52" s="3"/>
      <c r="D52" s="18"/>
    </row>
    <row r="53" spans="2:4" x14ac:dyDescent="0.35">
      <c r="B53" s="3"/>
      <c r="C53" s="3"/>
      <c r="D53" s="18"/>
    </row>
    <row r="54" spans="2:4" x14ac:dyDescent="0.35">
      <c r="B54" s="3"/>
      <c r="C54" s="3"/>
      <c r="D54" s="18"/>
    </row>
    <row r="55" spans="2:4" x14ac:dyDescent="0.35">
      <c r="B55" s="3"/>
      <c r="C55" s="3"/>
      <c r="D55" s="18"/>
    </row>
    <row r="56" spans="2:4" x14ac:dyDescent="0.35">
      <c r="B56" s="3"/>
      <c r="C56" s="3"/>
      <c r="D56" s="18"/>
    </row>
    <row r="57" spans="2:4" x14ac:dyDescent="0.35">
      <c r="B57" s="3"/>
      <c r="C57" s="3"/>
      <c r="D57" s="18"/>
    </row>
    <row r="58" spans="2:4" x14ac:dyDescent="0.35">
      <c r="B58" s="3"/>
      <c r="C58" s="3"/>
      <c r="D58" s="18"/>
    </row>
    <row r="59" spans="2:4" x14ac:dyDescent="0.35">
      <c r="B59" s="3"/>
      <c r="C59" s="3"/>
      <c r="D59" s="18"/>
    </row>
    <row r="60" spans="2:4" x14ac:dyDescent="0.35">
      <c r="B60" s="3"/>
      <c r="C60" s="3"/>
      <c r="D60" s="18"/>
    </row>
    <row r="61" spans="2:4" x14ac:dyDescent="0.35">
      <c r="B61" s="3"/>
      <c r="C61" s="3"/>
      <c r="D61" s="18"/>
    </row>
    <row r="62" spans="2:4" x14ac:dyDescent="0.35">
      <c r="B62" s="3"/>
      <c r="C62" s="3"/>
      <c r="D62" s="18"/>
    </row>
    <row r="63" spans="2:4" x14ac:dyDescent="0.35">
      <c r="B63" s="3"/>
      <c r="C63" s="3"/>
      <c r="D63" s="18"/>
    </row>
    <row r="64" spans="2:4" x14ac:dyDescent="0.35">
      <c r="B64" s="3"/>
      <c r="C64" s="3"/>
      <c r="D64" s="18"/>
    </row>
    <row r="65" spans="2:4" x14ac:dyDescent="0.35">
      <c r="B65" s="3"/>
      <c r="C65" s="3"/>
      <c r="D65" s="18"/>
    </row>
  </sheetData>
  <autoFilter ref="B5:D5" xr:uid="{00000000-0009-0000-0000-000001000000}"/>
  <mergeCells count="1">
    <mergeCell ref="B2:D2"/>
  </mergeCell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2:T40"/>
  <sheetViews>
    <sheetView topLeftCell="B3" zoomScale="89" workbookViewId="0">
      <selection activeCell="L35" sqref="L35"/>
    </sheetView>
  </sheetViews>
  <sheetFormatPr defaultColWidth="11.1640625" defaultRowHeight="15.5" x14ac:dyDescent="0.35"/>
  <cols>
    <col min="4" max="4" width="18.33203125" bestFit="1" customWidth="1"/>
    <col min="5" max="5" width="14.33203125" bestFit="1" customWidth="1"/>
    <col min="6" max="6" width="9.33203125" bestFit="1" customWidth="1"/>
    <col min="13" max="13" width="10.5" customWidth="1"/>
    <col min="14" max="14" width="14" bestFit="1" customWidth="1"/>
  </cols>
  <sheetData>
    <row r="2" spans="1:20" ht="21" x14ac:dyDescent="0.5">
      <c r="A2" s="107" t="s">
        <v>19</v>
      </c>
      <c r="B2" s="107"/>
      <c r="C2" s="107"/>
      <c r="D2" s="107"/>
      <c r="E2" s="107"/>
      <c r="F2" s="107"/>
      <c r="G2" s="107"/>
      <c r="I2" s="28" t="s">
        <v>107</v>
      </c>
      <c r="J2" s="28"/>
      <c r="K2" s="28"/>
      <c r="L2" s="28"/>
      <c r="M2" s="28"/>
      <c r="N2" s="28"/>
      <c r="O2" s="28"/>
      <c r="P2" s="29"/>
    </row>
    <row r="3" spans="1:20" ht="21" x14ac:dyDescent="0.5">
      <c r="I3" s="28" t="s">
        <v>38</v>
      </c>
      <c r="J3" s="27"/>
      <c r="K3" s="27"/>
      <c r="L3" s="27"/>
      <c r="M3" s="27"/>
      <c r="N3" s="27"/>
      <c r="O3" s="27"/>
    </row>
    <row r="4" spans="1:20" ht="16.25" customHeight="1" x14ac:dyDescent="0.35">
      <c r="A4" s="108" t="s">
        <v>18</v>
      </c>
      <c r="B4" s="108"/>
      <c r="C4" s="108"/>
      <c r="D4" s="108"/>
      <c r="E4" s="108"/>
      <c r="F4" s="108"/>
      <c r="G4" s="108"/>
    </row>
    <row r="5" spans="1:20" ht="21" x14ac:dyDescent="0.5">
      <c r="A5" s="108"/>
      <c r="B5" s="108"/>
      <c r="C5" s="108"/>
      <c r="D5" s="108"/>
      <c r="E5" s="108"/>
      <c r="F5" s="108"/>
      <c r="G5" s="108"/>
      <c r="I5" s="29" t="s">
        <v>25</v>
      </c>
      <c r="J5" s="28"/>
      <c r="K5" s="28"/>
      <c r="L5" s="28"/>
      <c r="M5" s="28"/>
      <c r="N5" s="28"/>
      <c r="O5" s="28"/>
      <c r="P5" s="29"/>
    </row>
    <row r="6" spans="1:20" ht="21" x14ac:dyDescent="0.5">
      <c r="A6" s="108"/>
      <c r="B6" s="108"/>
      <c r="C6" s="108"/>
      <c r="D6" s="108"/>
      <c r="E6" s="108"/>
      <c r="F6" s="108"/>
      <c r="G6" s="108"/>
      <c r="I6" s="28" t="s">
        <v>39</v>
      </c>
      <c r="J6" s="28"/>
      <c r="K6" s="28"/>
      <c r="L6" s="28"/>
      <c r="M6" s="28"/>
      <c r="N6" s="28"/>
      <c r="O6" s="28"/>
      <c r="P6" s="29"/>
    </row>
    <row r="7" spans="1:20" ht="23.5" x14ac:dyDescent="0.55000000000000004">
      <c r="A7" s="108"/>
      <c r="B7" s="108"/>
      <c r="C7" s="108"/>
      <c r="D7" s="108"/>
      <c r="E7" s="108"/>
      <c r="F7" s="108"/>
      <c r="G7" s="108"/>
      <c r="I7" s="44" t="s">
        <v>40</v>
      </c>
      <c r="J7" s="27"/>
      <c r="K7" s="27"/>
      <c r="L7" s="27"/>
      <c r="M7" s="27"/>
      <c r="N7" s="27"/>
      <c r="O7" s="27"/>
    </row>
    <row r="8" spans="1:20" x14ac:dyDescent="0.35">
      <c r="A8" s="108"/>
      <c r="B8" s="108"/>
      <c r="C8" s="108"/>
      <c r="D8" s="108"/>
      <c r="E8" s="108"/>
      <c r="F8" s="108"/>
      <c r="G8" s="108"/>
    </row>
    <row r="9" spans="1:20" ht="21" x14ac:dyDescent="0.5">
      <c r="A9" s="108"/>
      <c r="B9" s="108"/>
      <c r="C9" s="108"/>
      <c r="D9" s="108"/>
      <c r="E9" s="108"/>
      <c r="F9" s="108"/>
      <c r="G9" s="108"/>
      <c r="I9" s="28" t="s">
        <v>26</v>
      </c>
      <c r="J9" s="28"/>
      <c r="K9" s="28"/>
      <c r="L9" s="28"/>
      <c r="M9" s="28"/>
      <c r="N9" s="28"/>
      <c r="O9" s="28"/>
      <c r="P9" s="29"/>
      <c r="Q9" s="29"/>
      <c r="R9" s="29"/>
    </row>
    <row r="10" spans="1:20" ht="21" x14ac:dyDescent="0.5">
      <c r="A10" s="108"/>
      <c r="B10" s="108"/>
      <c r="C10" s="108"/>
      <c r="D10" s="108"/>
      <c r="E10" s="108"/>
      <c r="F10" s="108"/>
      <c r="G10" s="108"/>
      <c r="I10" s="29" t="s">
        <v>27</v>
      </c>
      <c r="J10" s="28"/>
      <c r="K10" s="28"/>
      <c r="L10" s="28"/>
      <c r="M10" s="28"/>
      <c r="N10" s="28"/>
      <c r="O10" s="28"/>
      <c r="P10" s="29"/>
      <c r="Q10" s="29"/>
      <c r="R10" s="29"/>
    </row>
    <row r="11" spans="1:20" ht="21" x14ac:dyDescent="0.5">
      <c r="A11" s="108"/>
      <c r="B11" s="108"/>
      <c r="C11" s="108"/>
      <c r="D11" s="108"/>
      <c r="E11" s="108"/>
      <c r="F11" s="108"/>
      <c r="G11" s="108"/>
      <c r="I11" s="28" t="s">
        <v>28</v>
      </c>
      <c r="J11" s="28"/>
      <c r="K11" s="28"/>
      <c r="L11" s="28"/>
      <c r="M11" s="28"/>
      <c r="N11" s="28"/>
      <c r="O11" s="28"/>
      <c r="P11" s="29"/>
      <c r="Q11" s="29"/>
      <c r="R11" s="29"/>
    </row>
    <row r="12" spans="1:20" ht="21" x14ac:dyDescent="0.5">
      <c r="A12" s="108"/>
      <c r="B12" s="108"/>
      <c r="C12" s="108"/>
      <c r="D12" s="108"/>
      <c r="E12" s="108"/>
      <c r="F12" s="108"/>
      <c r="G12" s="108"/>
      <c r="I12" s="28" t="s">
        <v>44</v>
      </c>
      <c r="J12" s="28"/>
      <c r="K12" s="28"/>
      <c r="L12" s="28"/>
      <c r="M12" s="28"/>
      <c r="N12" s="28"/>
      <c r="O12" s="28"/>
      <c r="P12" s="29"/>
      <c r="Q12" s="29"/>
      <c r="R12" s="29"/>
    </row>
    <row r="13" spans="1:20" ht="21" x14ac:dyDescent="0.5">
      <c r="A13" s="108"/>
      <c r="B13" s="108"/>
      <c r="C13" s="108"/>
      <c r="D13" s="108"/>
      <c r="E13" s="108"/>
      <c r="F13" s="108"/>
      <c r="G13" s="108"/>
      <c r="I13" s="28" t="s">
        <v>45</v>
      </c>
      <c r="J13" s="28"/>
      <c r="K13" s="28"/>
      <c r="L13" s="28"/>
      <c r="M13" s="28"/>
      <c r="N13" s="28"/>
      <c r="O13" s="28"/>
      <c r="P13" s="29"/>
    </row>
    <row r="14" spans="1:20" ht="15" customHeight="1" x14ac:dyDescent="0.5">
      <c r="A14" s="108"/>
      <c r="B14" s="108"/>
      <c r="C14" s="108"/>
      <c r="D14" s="108"/>
      <c r="E14" s="108"/>
      <c r="F14" s="108"/>
      <c r="G14" s="108"/>
      <c r="I14" s="28"/>
      <c r="J14" s="27"/>
      <c r="K14" s="27"/>
      <c r="L14" s="28"/>
      <c r="M14" s="27"/>
      <c r="N14" s="27"/>
      <c r="O14" s="27"/>
    </row>
    <row r="15" spans="1:20" ht="15" customHeight="1" x14ac:dyDescent="0.5">
      <c r="L15" s="28"/>
      <c r="M15" s="27"/>
      <c r="N15" s="27"/>
      <c r="O15" s="27"/>
    </row>
    <row r="16" spans="1:20" ht="21" x14ac:dyDescent="0.5">
      <c r="I16" s="28" t="s">
        <v>48</v>
      </c>
      <c r="L16" s="27"/>
      <c r="M16" s="27"/>
      <c r="N16" s="27"/>
      <c r="O16" s="27"/>
      <c r="Q16" s="46" t="s">
        <v>46</v>
      </c>
      <c r="R16" s="31" t="s">
        <v>30</v>
      </c>
      <c r="S16" s="31"/>
      <c r="T16" s="31"/>
    </row>
    <row r="17" spans="9:20" x14ac:dyDescent="0.35">
      <c r="L17" s="27"/>
      <c r="M17" s="27"/>
      <c r="N17" s="27"/>
      <c r="O17" s="27"/>
      <c r="R17" s="32"/>
      <c r="S17" s="33" t="s">
        <v>29</v>
      </c>
      <c r="T17" s="32"/>
    </row>
    <row r="18" spans="9:20" x14ac:dyDescent="0.35">
      <c r="I18" s="101" t="s">
        <v>32</v>
      </c>
      <c r="J18" s="109"/>
      <c r="K18" s="110"/>
      <c r="L18" s="27"/>
      <c r="M18" s="27"/>
      <c r="N18" s="27"/>
      <c r="O18" s="27"/>
    </row>
    <row r="19" spans="9:20" x14ac:dyDescent="0.35">
      <c r="I19" s="111"/>
      <c r="J19" s="112"/>
      <c r="K19" s="113"/>
      <c r="R19" s="34" t="s">
        <v>24</v>
      </c>
      <c r="S19" s="34" t="s">
        <v>22</v>
      </c>
      <c r="T19" s="34" t="s">
        <v>23</v>
      </c>
    </row>
    <row r="20" spans="9:20" x14ac:dyDescent="0.35">
      <c r="R20" s="30">
        <v>7083000</v>
      </c>
      <c r="S20" s="30">
        <v>7.8782668761899117</v>
      </c>
      <c r="T20" s="30">
        <v>1995</v>
      </c>
    </row>
    <row r="21" spans="9:20" x14ac:dyDescent="0.35">
      <c r="I21" s="101" t="s">
        <v>31</v>
      </c>
      <c r="J21" s="102"/>
      <c r="K21" s="103"/>
      <c r="R21" s="30">
        <v>7966000</v>
      </c>
      <c r="S21" s="30">
        <v>7.3796644737568613</v>
      </c>
      <c r="T21" s="30">
        <v>1996</v>
      </c>
    </row>
    <row r="22" spans="9:20" x14ac:dyDescent="0.35">
      <c r="I22" s="104"/>
      <c r="J22" s="105"/>
      <c r="K22" s="106"/>
      <c r="R22" s="30">
        <v>9040000</v>
      </c>
      <c r="S22" s="30">
        <v>7.5776636440760825</v>
      </c>
      <c r="T22" s="30">
        <v>1997</v>
      </c>
    </row>
    <row r="23" spans="9:20" x14ac:dyDescent="0.35">
      <c r="R23" s="30">
        <v>8960000</v>
      </c>
      <c r="S23" s="30">
        <v>2.3082134635456129</v>
      </c>
      <c r="T23" s="30">
        <v>1998</v>
      </c>
    </row>
    <row r="24" spans="9:20" ht="18.5" x14ac:dyDescent="0.45">
      <c r="I24" s="35" t="s">
        <v>33</v>
      </c>
      <c r="J24" s="36"/>
      <c r="K24" s="36"/>
      <c r="L24" s="36"/>
      <c r="M24" s="36"/>
      <c r="N24" s="36"/>
      <c r="O24" s="36"/>
      <c r="P24" s="37"/>
      <c r="R24" s="30">
        <v>6893000</v>
      </c>
      <c r="S24" s="30">
        <v>-3.3893048793659801</v>
      </c>
      <c r="T24" s="30">
        <v>1990</v>
      </c>
    </row>
    <row r="25" spans="9:20" ht="18.5" x14ac:dyDescent="0.45">
      <c r="I25" s="38" t="s">
        <v>34</v>
      </c>
      <c r="J25" s="39"/>
      <c r="K25" s="39"/>
      <c r="L25" s="39"/>
      <c r="M25" s="39"/>
      <c r="N25" s="39"/>
      <c r="O25" s="39"/>
      <c r="P25" s="40"/>
      <c r="R25" s="30">
        <v>9586000</v>
      </c>
      <c r="S25" s="30">
        <v>6.6400611223826189</v>
      </c>
      <c r="T25" s="30">
        <v>2000</v>
      </c>
    </row>
    <row r="26" spans="9:20" ht="18.5" x14ac:dyDescent="0.45">
      <c r="I26" s="41" t="s">
        <v>35</v>
      </c>
      <c r="J26" s="42"/>
      <c r="K26" s="42"/>
      <c r="L26" s="42"/>
      <c r="M26" s="42"/>
      <c r="N26" s="42"/>
      <c r="O26" s="42"/>
      <c r="P26" s="43"/>
      <c r="R26" s="30">
        <v>10783000</v>
      </c>
      <c r="S26" s="30">
        <v>-5.9623107581177379</v>
      </c>
      <c r="T26" s="30">
        <v>2001</v>
      </c>
    </row>
    <row r="27" spans="9:20" x14ac:dyDescent="0.35">
      <c r="R27" s="30">
        <v>12790000</v>
      </c>
      <c r="S27" s="30">
        <v>6.4302786350931314</v>
      </c>
      <c r="T27" s="30">
        <v>2002</v>
      </c>
    </row>
    <row r="28" spans="9:20" ht="18.5" x14ac:dyDescent="0.45">
      <c r="I28" s="35" t="s">
        <v>36</v>
      </c>
      <c r="J28" s="36"/>
      <c r="K28" s="36"/>
      <c r="L28" s="36"/>
      <c r="M28" s="36"/>
      <c r="N28" s="36"/>
      <c r="O28" s="36"/>
      <c r="P28" s="47"/>
      <c r="R28" s="30">
        <v>13341000</v>
      </c>
      <c r="S28" s="30">
        <v>5.6082550928028496</v>
      </c>
      <c r="T28" s="30">
        <v>2003</v>
      </c>
    </row>
    <row r="29" spans="9:20" ht="18.5" x14ac:dyDescent="0.45">
      <c r="I29" s="38" t="s">
        <v>37</v>
      </c>
      <c r="J29" s="39"/>
      <c r="K29" s="39"/>
      <c r="L29" s="39"/>
      <c r="M29" s="39"/>
      <c r="N29" s="39"/>
      <c r="O29" s="39"/>
      <c r="P29" s="48"/>
      <c r="R29" s="30">
        <v>16826000</v>
      </c>
      <c r="S29" s="30">
        <v>9.6443225821276855</v>
      </c>
      <c r="T29" s="30">
        <v>2004</v>
      </c>
    </row>
    <row r="30" spans="9:20" ht="18.5" x14ac:dyDescent="0.45">
      <c r="I30" s="41" t="s">
        <v>106</v>
      </c>
      <c r="J30" s="42"/>
      <c r="K30" s="42"/>
      <c r="L30" s="42"/>
      <c r="M30" s="42"/>
      <c r="N30" s="42"/>
      <c r="O30" s="42"/>
      <c r="P30" s="49"/>
      <c r="R30" s="30">
        <v>20273000</v>
      </c>
      <c r="S30" s="30">
        <v>9.0098533114107511</v>
      </c>
      <c r="T30" s="30">
        <v>2005</v>
      </c>
    </row>
    <row r="31" spans="9:20" x14ac:dyDescent="0.35">
      <c r="R31" s="30">
        <v>18916000</v>
      </c>
      <c r="S31" s="30">
        <v>7.1097034314732355</v>
      </c>
      <c r="T31" s="30">
        <v>2006</v>
      </c>
    </row>
    <row r="32" spans="9:20" ht="21" x14ac:dyDescent="0.5">
      <c r="I32" s="50" t="s">
        <v>42</v>
      </c>
      <c r="J32" s="51"/>
      <c r="K32" s="37"/>
      <c r="R32" s="30">
        <v>26122000</v>
      </c>
      <c r="S32" s="30">
        <v>5.0304575889749401</v>
      </c>
      <c r="T32" s="30">
        <v>2007</v>
      </c>
    </row>
    <row r="33" spans="9:20" x14ac:dyDescent="0.35">
      <c r="I33" s="52" t="s">
        <v>41</v>
      </c>
      <c r="J33" s="53"/>
      <c r="K33" s="54"/>
      <c r="R33" s="30">
        <v>29792000</v>
      </c>
      <c r="S33" s="30">
        <v>0.84525145177319416</v>
      </c>
      <c r="T33" s="30">
        <v>2008</v>
      </c>
    </row>
    <row r="34" spans="9:20" x14ac:dyDescent="0.35">
      <c r="I34" s="55" t="s">
        <v>43</v>
      </c>
      <c r="J34" s="56"/>
      <c r="K34" s="57"/>
      <c r="R34" s="30">
        <v>30187000</v>
      </c>
      <c r="S34" s="30">
        <v>-4.7044659174283368</v>
      </c>
      <c r="T34" s="30">
        <v>2009</v>
      </c>
    </row>
    <row r="35" spans="9:20" x14ac:dyDescent="0.35">
      <c r="R35" s="30">
        <v>31364000</v>
      </c>
      <c r="S35" s="30">
        <v>8.4873721868075052</v>
      </c>
      <c r="T35" s="30">
        <v>2010</v>
      </c>
    </row>
    <row r="36" spans="9:20" x14ac:dyDescent="0.35">
      <c r="R36" s="30">
        <v>34654000</v>
      </c>
      <c r="S36" s="30">
        <v>11.11349554785059</v>
      </c>
      <c r="T36" s="30">
        <v>2011</v>
      </c>
    </row>
    <row r="37" spans="9:20" x14ac:dyDescent="0.35">
      <c r="R37" s="30">
        <v>35698000</v>
      </c>
      <c r="S37" s="30">
        <v>4.7899402070344053</v>
      </c>
      <c r="T37" s="30">
        <v>2012</v>
      </c>
    </row>
    <row r="38" spans="9:20" x14ac:dyDescent="0.35">
      <c r="R38" s="30">
        <v>37795000</v>
      </c>
      <c r="S38" s="30">
        <v>8.4913093926863468</v>
      </c>
      <c r="T38" s="30">
        <v>2013</v>
      </c>
    </row>
    <row r="39" spans="9:20" x14ac:dyDescent="0.35">
      <c r="R39" s="30">
        <v>39811000</v>
      </c>
      <c r="S39" s="30">
        <v>5.1666907030455178</v>
      </c>
      <c r="T39" s="30">
        <v>2014</v>
      </c>
    </row>
    <row r="40" spans="9:20" x14ac:dyDescent="0.35">
      <c r="R40" s="30">
        <v>39478000</v>
      </c>
      <c r="S40" s="30">
        <v>6.0858866319867246</v>
      </c>
      <c r="T40" s="30">
        <v>2015</v>
      </c>
    </row>
  </sheetData>
  <mergeCells count="4">
    <mergeCell ref="I21:K22"/>
    <mergeCell ref="A2:G2"/>
    <mergeCell ref="A4:G14"/>
    <mergeCell ref="I18:K19"/>
  </mergeCells>
  <hyperlinks>
    <hyperlink ref="I33" r:id="rId1" display="https://en.wikipedia.org/wiki/Economy_of_Turkey" xr:uid="{00000000-0004-0000-0200-000000000000}"/>
    <hyperlink ref="I34" r:id="rId2" display="https://data.worldbank.org/" xr:uid="{00000000-0004-0000-0200-000001000000}"/>
  </hyperlinks>
  <pageMargins left="0.7" right="0.7" top="0.75" bottom="0.75" header="0.3" footer="0.3"/>
  <pageSetup orientation="portrait" horizontalDpi="360" verticalDpi="36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2:M52"/>
  <sheetViews>
    <sheetView topLeftCell="A7" workbookViewId="0">
      <selection activeCell="K30" sqref="K30"/>
    </sheetView>
  </sheetViews>
  <sheetFormatPr defaultColWidth="11.1640625" defaultRowHeight="15.5" x14ac:dyDescent="0.35"/>
  <cols>
    <col min="1" max="2" width="15.33203125" customWidth="1"/>
    <col min="4" max="4" width="7.33203125" bestFit="1" customWidth="1"/>
    <col min="5" max="5" width="14.6640625" bestFit="1" customWidth="1"/>
    <col min="6" max="6" width="13.6640625" bestFit="1" customWidth="1"/>
    <col min="10" max="10" width="11.83203125" bestFit="1" customWidth="1"/>
    <col min="11" max="11" width="21.83203125" bestFit="1" customWidth="1"/>
    <col min="12" max="12" width="16.83203125" bestFit="1" customWidth="1"/>
    <col min="13" max="13" width="13.33203125" bestFit="1" customWidth="1"/>
    <col min="14" max="14" width="16.83203125" bestFit="1" customWidth="1"/>
    <col min="15" max="15" width="13.33203125" bestFit="1" customWidth="1"/>
    <col min="16" max="16" width="16.83203125" bestFit="1" customWidth="1"/>
    <col min="17" max="17" width="13.33203125" bestFit="1" customWidth="1"/>
    <col min="18" max="18" width="16.83203125" bestFit="1" customWidth="1"/>
    <col min="19" max="19" width="13.33203125" bestFit="1" customWidth="1"/>
  </cols>
  <sheetData>
    <row r="2" spans="1:13" ht="19" x14ac:dyDescent="0.35">
      <c r="A2" s="114" t="s">
        <v>13</v>
      </c>
      <c r="B2" s="114"/>
      <c r="C2" s="114"/>
      <c r="D2" s="114"/>
      <c r="E2" s="114"/>
      <c r="F2" s="114"/>
      <c r="G2" s="114"/>
      <c r="H2" s="114"/>
      <c r="K2" t="s">
        <v>97</v>
      </c>
    </row>
    <row r="3" spans="1:13" x14ac:dyDescent="0.35">
      <c r="K3" t="s">
        <v>96</v>
      </c>
      <c r="M3" t="s">
        <v>95</v>
      </c>
    </row>
    <row r="4" spans="1:13" ht="16" customHeight="1" x14ac:dyDescent="0.35">
      <c r="A4" s="115" t="s">
        <v>20</v>
      </c>
      <c r="B4" s="115"/>
      <c r="C4" s="115"/>
      <c r="D4" s="115"/>
      <c r="E4" s="115"/>
      <c r="F4" s="115"/>
      <c r="G4" s="115"/>
      <c r="H4" s="115"/>
      <c r="J4" t="s">
        <v>94</v>
      </c>
      <c r="K4">
        <v>21</v>
      </c>
      <c r="L4" t="s">
        <v>94</v>
      </c>
      <c r="M4">
        <v>21</v>
      </c>
    </row>
    <row r="5" spans="1:13" x14ac:dyDescent="0.35">
      <c r="A5" s="115"/>
      <c r="B5" s="115"/>
      <c r="C5" s="115"/>
      <c r="D5" s="115"/>
      <c r="E5" s="115"/>
      <c r="F5" s="115"/>
      <c r="G5" s="115"/>
      <c r="H5" s="115"/>
      <c r="J5" t="s">
        <v>79</v>
      </c>
      <c r="K5" s="72">
        <v>32918000</v>
      </c>
      <c r="L5" t="s">
        <v>79</v>
      </c>
      <c r="M5">
        <v>17.079999999999998</v>
      </c>
    </row>
    <row r="6" spans="1:13" x14ac:dyDescent="0.35">
      <c r="A6" s="115"/>
      <c r="B6" s="115"/>
      <c r="C6" s="115"/>
      <c r="D6" s="115"/>
      <c r="E6" s="115"/>
      <c r="F6" s="115"/>
      <c r="G6" s="115"/>
      <c r="H6" s="115"/>
      <c r="J6" t="s">
        <v>93</v>
      </c>
      <c r="K6" s="72">
        <v>6893000</v>
      </c>
      <c r="L6" t="s">
        <v>93</v>
      </c>
      <c r="M6">
        <v>-5.96</v>
      </c>
    </row>
    <row r="7" spans="1:13" x14ac:dyDescent="0.35">
      <c r="A7" s="115"/>
      <c r="B7" s="115"/>
      <c r="C7" s="115"/>
      <c r="D7" s="115"/>
      <c r="E7" s="115"/>
      <c r="F7" s="115"/>
      <c r="G7" s="115"/>
      <c r="H7" s="115"/>
      <c r="J7" t="s">
        <v>92</v>
      </c>
      <c r="K7" s="72">
        <v>39811000</v>
      </c>
      <c r="L7" t="s">
        <v>92</v>
      </c>
      <c r="M7">
        <v>11.11</v>
      </c>
    </row>
    <row r="8" spans="1:13" x14ac:dyDescent="0.35">
      <c r="A8" s="115"/>
      <c r="B8" s="115"/>
      <c r="C8" s="115"/>
      <c r="D8" s="115"/>
      <c r="E8" s="115"/>
      <c r="F8" s="115"/>
      <c r="G8" s="115"/>
      <c r="H8" s="115"/>
      <c r="J8" t="s">
        <v>91</v>
      </c>
      <c r="K8" s="72">
        <v>447358000</v>
      </c>
      <c r="L8" t="s">
        <v>91</v>
      </c>
      <c r="M8">
        <v>105.52</v>
      </c>
    </row>
    <row r="9" spans="1:13" x14ac:dyDescent="0.35">
      <c r="A9" s="115"/>
      <c r="B9" s="115"/>
      <c r="C9" s="115"/>
      <c r="D9" s="115"/>
      <c r="E9" s="115"/>
      <c r="F9" s="115"/>
      <c r="G9" s="115"/>
      <c r="H9" s="115"/>
      <c r="J9" t="s">
        <v>90</v>
      </c>
      <c r="K9" s="72">
        <v>21302761.904800002</v>
      </c>
      <c r="L9" t="s">
        <v>90</v>
      </c>
      <c r="M9">
        <v>5.0250000000000004</v>
      </c>
    </row>
    <row r="10" spans="1:13" x14ac:dyDescent="0.35">
      <c r="A10" s="115"/>
      <c r="B10" s="115"/>
      <c r="C10" s="115"/>
      <c r="D10" s="115"/>
      <c r="E10" s="115"/>
      <c r="F10" s="115"/>
      <c r="G10" s="115"/>
      <c r="H10" s="115"/>
      <c r="J10" t="s">
        <v>89</v>
      </c>
      <c r="K10" s="72">
        <v>2630793.4815199999</v>
      </c>
      <c r="L10" t="s">
        <v>89</v>
      </c>
      <c r="M10">
        <v>1.0234099999999999</v>
      </c>
    </row>
    <row r="11" spans="1:13" x14ac:dyDescent="0.35">
      <c r="A11" s="115"/>
      <c r="B11" s="115"/>
      <c r="C11" s="115"/>
      <c r="D11" s="115"/>
      <c r="E11" s="115"/>
      <c r="F11" s="115"/>
      <c r="G11" s="115"/>
      <c r="H11" s="115"/>
      <c r="J11" t="s">
        <v>88</v>
      </c>
      <c r="K11" s="72">
        <v>12055810.266860001</v>
      </c>
      <c r="L11" t="s">
        <v>88</v>
      </c>
      <c r="M11">
        <v>4.6898400000000002</v>
      </c>
    </row>
    <row r="12" spans="1:13" x14ac:dyDescent="0.35">
      <c r="A12" s="115"/>
      <c r="B12" s="115"/>
      <c r="C12" s="115"/>
      <c r="D12" s="115"/>
      <c r="E12" s="115"/>
      <c r="F12" s="115"/>
      <c r="G12" s="115"/>
      <c r="H12" s="115"/>
      <c r="J12" t="s">
        <v>87</v>
      </c>
      <c r="K12" s="72">
        <v>145342561190476</v>
      </c>
      <c r="L12" t="s">
        <v>87</v>
      </c>
      <c r="M12">
        <v>21.995000000000001</v>
      </c>
    </row>
    <row r="13" spans="1:13" x14ac:dyDescent="0.35">
      <c r="J13" t="s">
        <v>86</v>
      </c>
      <c r="K13">
        <v>0.27400000000000002</v>
      </c>
      <c r="L13" t="s">
        <v>86</v>
      </c>
      <c r="M13">
        <v>-1.2829999999999999</v>
      </c>
    </row>
    <row r="14" spans="1:13" x14ac:dyDescent="0.35">
      <c r="J14" t="s">
        <v>85</v>
      </c>
      <c r="K14">
        <v>-1.591</v>
      </c>
      <c r="L14" t="s">
        <v>85</v>
      </c>
      <c r="M14">
        <v>0.88100000000000001</v>
      </c>
    </row>
    <row r="17" spans="1:12" x14ac:dyDescent="0.35">
      <c r="A17" s="71" t="s">
        <v>84</v>
      </c>
      <c r="B17" s="71" t="s">
        <v>83</v>
      </c>
      <c r="C17" s="71" t="s">
        <v>82</v>
      </c>
      <c r="E17" s="116" t="s">
        <v>81</v>
      </c>
      <c r="F17" s="116"/>
      <c r="G17" s="116"/>
    </row>
    <row r="18" spans="1:12" x14ac:dyDescent="0.35">
      <c r="A18" s="30">
        <v>1995</v>
      </c>
      <c r="B18" s="69">
        <v>7083000</v>
      </c>
      <c r="C18" s="30">
        <v>7.87</v>
      </c>
      <c r="E18" s="117" t="s">
        <v>79</v>
      </c>
      <c r="F18" s="118"/>
      <c r="G18" s="71" t="s">
        <v>78</v>
      </c>
    </row>
    <row r="19" spans="1:12" x14ac:dyDescent="0.35">
      <c r="A19" s="30">
        <v>1996</v>
      </c>
      <c r="B19" s="69">
        <v>7966000</v>
      </c>
      <c r="C19" s="30">
        <v>7.3789999999999996</v>
      </c>
      <c r="E19" s="70">
        <v>6000000</v>
      </c>
      <c r="F19" s="70">
        <f>E19+3000000</f>
        <v>9000000</v>
      </c>
      <c r="G19" s="66">
        <f>COUNTIFS($B$18:$B$38,"&gt;=6000000",$B$18:$B$38,"&lt;=9000000")</f>
        <v>4</v>
      </c>
    </row>
    <row r="20" spans="1:12" x14ac:dyDescent="0.35">
      <c r="A20" s="30">
        <v>1997</v>
      </c>
      <c r="B20" s="69">
        <v>9040000</v>
      </c>
      <c r="C20" s="30">
        <v>7.577</v>
      </c>
      <c r="E20" s="70">
        <f t="shared" ref="E20:E30" si="0">F19+1</f>
        <v>9000001</v>
      </c>
      <c r="F20" s="70">
        <f>E20+(3000000-1)</f>
        <v>12000000</v>
      </c>
      <c r="G20" s="66">
        <f>COUNTIFS($B$18:$B$38,"&gt;=9000001",$B$18:$B$38,"&lt;=12000000")</f>
        <v>3</v>
      </c>
      <c r="J20" s="73" t="s">
        <v>98</v>
      </c>
      <c r="K20" s="73"/>
    </row>
    <row r="21" spans="1:12" x14ac:dyDescent="0.35">
      <c r="A21" s="30">
        <v>1998</v>
      </c>
      <c r="B21" s="69">
        <v>8960000</v>
      </c>
      <c r="C21" s="30">
        <v>2.3079999999999998</v>
      </c>
      <c r="E21" s="70">
        <f t="shared" si="0"/>
        <v>12000001</v>
      </c>
      <c r="F21" s="70">
        <f t="shared" ref="F21:F30" si="1">E21++(3000000-1)</f>
        <v>15000000</v>
      </c>
      <c r="G21" s="66">
        <f>COUNTIFS(B$18:B$38,"&gt;=12000001",$B$18:$B$38,"&lt;=15000000")</f>
        <v>2</v>
      </c>
      <c r="J21" s="73" t="s">
        <v>99</v>
      </c>
      <c r="K21" s="73"/>
    </row>
    <row r="22" spans="1:12" x14ac:dyDescent="0.35">
      <c r="A22" s="30">
        <v>1999</v>
      </c>
      <c r="B22" s="69">
        <v>6893000</v>
      </c>
      <c r="C22" s="30">
        <v>-3.3889999999999998</v>
      </c>
      <c r="E22" s="70">
        <f t="shared" si="0"/>
        <v>15000001</v>
      </c>
      <c r="F22" s="70">
        <f t="shared" si="1"/>
        <v>18000000</v>
      </c>
      <c r="G22" s="66">
        <f>COUNTIFS($B$18:$B$38,"&gt;=15000001",$B$18:$B$38,"&lt;=18000000")</f>
        <v>1</v>
      </c>
      <c r="J22" s="58"/>
      <c r="K22" s="58" t="s">
        <v>71</v>
      </c>
      <c r="L22" s="58" t="s">
        <v>59</v>
      </c>
    </row>
    <row r="23" spans="1:12" x14ac:dyDescent="0.35">
      <c r="A23" s="30">
        <v>2000</v>
      </c>
      <c r="B23" s="69">
        <v>9586000</v>
      </c>
      <c r="C23" s="30">
        <v>6.64</v>
      </c>
      <c r="E23" s="70">
        <f t="shared" si="0"/>
        <v>18000001</v>
      </c>
      <c r="F23" s="70">
        <f t="shared" si="1"/>
        <v>21000000</v>
      </c>
      <c r="G23" s="66">
        <f>COUNTIFS($B$18:$B$38,"&gt;=18000001",$B$18:$B$38,"&lt;=21000000")</f>
        <v>2</v>
      </c>
      <c r="J23" s="59" t="s">
        <v>101</v>
      </c>
      <c r="K23" s="59">
        <v>3.7673426394677749</v>
      </c>
      <c r="L23" s="59">
        <v>2.1469263288756935</v>
      </c>
    </row>
    <row r="24" spans="1:12" x14ac:dyDescent="0.35">
      <c r="A24" s="30">
        <v>2001</v>
      </c>
      <c r="B24" s="69">
        <v>10783000</v>
      </c>
      <c r="C24" s="30">
        <v>-5.9619999999999997</v>
      </c>
      <c r="E24" s="70">
        <f t="shared" si="0"/>
        <v>21000001</v>
      </c>
      <c r="F24" s="70">
        <f t="shared" si="1"/>
        <v>24000000</v>
      </c>
      <c r="G24" s="66">
        <f>COUNTIFS($B$18:$B$38,"&gt;=21000001",$B$18:$B$38,"&lt;=24000000")</f>
        <v>0</v>
      </c>
      <c r="J24" s="59" t="s">
        <v>102</v>
      </c>
      <c r="K24" s="60">
        <v>5.9072173425495103E-8</v>
      </c>
      <c r="L24" s="59">
        <v>8.8221055901096487E-8</v>
      </c>
    </row>
    <row r="25" spans="1:12" x14ac:dyDescent="0.35">
      <c r="A25" s="30">
        <v>2002</v>
      </c>
      <c r="B25" s="69">
        <v>12790000</v>
      </c>
      <c r="C25" s="30">
        <v>6.43</v>
      </c>
      <c r="E25" s="70">
        <f t="shared" si="0"/>
        <v>24000001</v>
      </c>
      <c r="F25" s="70">
        <f t="shared" si="1"/>
        <v>27000000</v>
      </c>
      <c r="G25" s="66">
        <f>COUNTIFS($B$18:$B$38,"&gt;=24000001",$B$18:$B$38,"&lt;=27000000")</f>
        <v>1</v>
      </c>
    </row>
    <row r="26" spans="1:12" x14ac:dyDescent="0.35">
      <c r="A26" s="30">
        <v>2003</v>
      </c>
      <c r="B26" s="69">
        <v>13341000</v>
      </c>
      <c r="C26" s="30">
        <v>5.6079999999999997</v>
      </c>
      <c r="E26" s="70">
        <f t="shared" si="0"/>
        <v>27000001</v>
      </c>
      <c r="F26" s="70">
        <f t="shared" si="1"/>
        <v>30000000</v>
      </c>
      <c r="G26" s="66">
        <f>COUNTIFS($B$18:$B$38,"&gt;=27000001",$B$18:$B$38,"&lt;=30000000")</f>
        <v>1</v>
      </c>
      <c r="J26" s="120" t="s">
        <v>103</v>
      </c>
      <c r="K26" s="120"/>
      <c r="L26" s="120"/>
    </row>
    <row r="27" spans="1:12" x14ac:dyDescent="0.35">
      <c r="A27" s="30">
        <v>2004</v>
      </c>
      <c r="B27" s="69">
        <v>16826000</v>
      </c>
      <c r="C27" s="30">
        <v>9.6440000000000001</v>
      </c>
      <c r="E27" s="70">
        <f t="shared" si="0"/>
        <v>30000001</v>
      </c>
      <c r="F27" s="70">
        <f t="shared" si="1"/>
        <v>33000000</v>
      </c>
      <c r="G27" s="66">
        <f>COUNTIFS($B$18:$B$38,"&gt;=30000001",$B$18:$B$38,"&lt;=33000000")</f>
        <v>2</v>
      </c>
      <c r="J27" s="120" t="s">
        <v>100</v>
      </c>
      <c r="K27" s="120"/>
      <c r="L27" s="120"/>
    </row>
    <row r="28" spans="1:12" x14ac:dyDescent="0.35">
      <c r="A28" s="30">
        <v>2005</v>
      </c>
      <c r="B28" s="69">
        <v>20273000</v>
      </c>
      <c r="C28" s="30">
        <v>9.0090000000000003</v>
      </c>
      <c r="E28" s="70">
        <f t="shared" si="0"/>
        <v>33000001</v>
      </c>
      <c r="F28" s="70">
        <f t="shared" si="1"/>
        <v>36000000</v>
      </c>
      <c r="G28" s="66">
        <f>COUNTIFS($B$18:$B$38,"&gt;=33000001",$B$18:$B$38,"&lt;=36000000")</f>
        <v>2</v>
      </c>
      <c r="J28" s="122" t="s">
        <v>104</v>
      </c>
      <c r="K28" s="120"/>
      <c r="L28" s="120"/>
    </row>
    <row r="29" spans="1:12" x14ac:dyDescent="0.35">
      <c r="A29" s="30">
        <v>2006</v>
      </c>
      <c r="B29" s="69">
        <v>18916000</v>
      </c>
      <c r="C29" s="30">
        <v>7.109</v>
      </c>
      <c r="E29" s="70">
        <f t="shared" si="0"/>
        <v>36000001</v>
      </c>
      <c r="F29" s="70">
        <f t="shared" si="1"/>
        <v>39000000</v>
      </c>
      <c r="G29" s="66">
        <f>COUNTIFS($B$18:$B$38,"&gt;=36000001",$B$18:$B$38,"&lt;=39000000")</f>
        <v>1</v>
      </c>
    </row>
    <row r="30" spans="1:12" x14ac:dyDescent="0.35">
      <c r="A30" s="30">
        <v>2007</v>
      </c>
      <c r="B30" s="69">
        <v>26122000</v>
      </c>
      <c r="C30" s="30">
        <v>5.03</v>
      </c>
      <c r="E30" s="70">
        <f t="shared" si="0"/>
        <v>39000001</v>
      </c>
      <c r="F30" s="70">
        <f t="shared" si="1"/>
        <v>42000000</v>
      </c>
      <c r="G30" s="66">
        <f>COUNTIFS($B$18:$B$38,"&gt;=39000001",$B$18:$B$38,"&lt;=42000000")</f>
        <v>2</v>
      </c>
    </row>
    <row r="31" spans="1:12" x14ac:dyDescent="0.35">
      <c r="A31" s="30">
        <v>2008</v>
      </c>
      <c r="B31" s="69">
        <v>29792000</v>
      </c>
      <c r="C31" s="30">
        <v>0.84499999999999997</v>
      </c>
      <c r="E31" s="119" t="s">
        <v>64</v>
      </c>
      <c r="F31" s="119"/>
      <c r="G31" s="65">
        <f>SUM(G19:G30)</f>
        <v>21</v>
      </c>
    </row>
    <row r="32" spans="1:12" x14ac:dyDescent="0.35">
      <c r="A32" s="30">
        <v>2009</v>
      </c>
      <c r="B32" s="69">
        <v>30187000</v>
      </c>
      <c r="C32" s="30">
        <v>-4.7039999999999997</v>
      </c>
    </row>
    <row r="33" spans="1:12" x14ac:dyDescent="0.35">
      <c r="A33" s="30">
        <v>2010</v>
      </c>
      <c r="B33" s="69">
        <v>31364000</v>
      </c>
      <c r="C33" s="30">
        <v>8.4870000000000001</v>
      </c>
      <c r="E33" s="117" t="s">
        <v>80</v>
      </c>
      <c r="F33" s="121"/>
      <c r="G33" s="118"/>
    </row>
    <row r="34" spans="1:12" x14ac:dyDescent="0.35">
      <c r="A34" s="30">
        <v>2011</v>
      </c>
      <c r="B34" s="69">
        <v>34654000</v>
      </c>
      <c r="C34" s="30">
        <v>11.113</v>
      </c>
      <c r="E34" s="117" t="s">
        <v>79</v>
      </c>
      <c r="F34" s="118"/>
      <c r="G34" s="71" t="s">
        <v>78</v>
      </c>
    </row>
    <row r="35" spans="1:12" x14ac:dyDescent="0.35">
      <c r="A35" s="30">
        <v>2012</v>
      </c>
      <c r="B35" s="69">
        <v>35698000</v>
      </c>
      <c r="C35" s="30">
        <v>4.7889999999999997</v>
      </c>
      <c r="E35" s="67">
        <v>-6</v>
      </c>
      <c r="F35" s="67">
        <v>-5</v>
      </c>
      <c r="G35" s="66">
        <f>COUNTIFS($C$18:$C$38,"&gt;=-6",$C$18:$C$38,"&lt;=-5")</f>
        <v>1</v>
      </c>
    </row>
    <row r="36" spans="1:12" x14ac:dyDescent="0.35">
      <c r="A36" s="30">
        <v>2013</v>
      </c>
      <c r="B36" s="69">
        <v>37795000</v>
      </c>
      <c r="C36" s="30">
        <v>8.49</v>
      </c>
      <c r="E36" s="67">
        <f t="shared" ref="E36:E51" si="2">F35+0.00099</f>
        <v>-4.9990100000000002</v>
      </c>
      <c r="F36" s="67">
        <v>-4</v>
      </c>
      <c r="G36" s="66">
        <f>COUNTIFS($C$18:$C$38,"&gt;=-4.999",$C$18:$C$38,"&lt;=-4")</f>
        <v>1</v>
      </c>
    </row>
    <row r="37" spans="1:12" x14ac:dyDescent="0.35">
      <c r="A37" s="30">
        <v>2014</v>
      </c>
      <c r="B37" s="69">
        <v>39811000</v>
      </c>
      <c r="C37" s="30">
        <v>5.1660000000000004</v>
      </c>
      <c r="E37" s="67">
        <f t="shared" si="2"/>
        <v>-3.9990100000000002</v>
      </c>
      <c r="F37" s="67">
        <v>-3</v>
      </c>
      <c r="G37" s="66">
        <f>COUNTIFS($C$18:$C$38,"&gt;=-3.999",$C$18:$C$38,"&lt;=-3")</f>
        <v>1</v>
      </c>
    </row>
    <row r="38" spans="1:12" x14ac:dyDescent="0.35">
      <c r="A38" s="30">
        <v>2015</v>
      </c>
      <c r="B38" s="69">
        <v>39478000</v>
      </c>
      <c r="C38" s="30">
        <v>6.085</v>
      </c>
      <c r="E38" s="67">
        <f t="shared" si="2"/>
        <v>-2.9990100000000002</v>
      </c>
      <c r="F38" s="67">
        <v>-2</v>
      </c>
      <c r="G38" s="66">
        <f>COUNTIFS($C$18:$C$38,"&gt;=-2.999",$C$18:$C$38,"&lt;=-2")</f>
        <v>0</v>
      </c>
    </row>
    <row r="39" spans="1:12" x14ac:dyDescent="0.35">
      <c r="E39" s="67">
        <f t="shared" si="2"/>
        <v>-1.99901</v>
      </c>
      <c r="F39" s="67">
        <v>-1</v>
      </c>
      <c r="G39" s="66">
        <f>COUNTIFS($C$18:$C$38,"&gt;=-1.999",$C$18:$C$38,"&lt;=-1")</f>
        <v>0</v>
      </c>
    </row>
    <row r="40" spans="1:12" x14ac:dyDescent="0.35">
      <c r="E40" s="67">
        <f t="shared" si="2"/>
        <v>-0.99900999999999995</v>
      </c>
      <c r="F40" s="67">
        <v>1</v>
      </c>
      <c r="G40" s="66">
        <f>COUNTIFS($C$18:$C$38,"&gt;=-.999",$C$18:$C$38,"&lt;=1")</f>
        <v>1</v>
      </c>
    </row>
    <row r="41" spans="1:12" x14ac:dyDescent="0.35">
      <c r="E41" s="67">
        <f t="shared" si="2"/>
        <v>1.00099</v>
      </c>
      <c r="F41" s="67">
        <v>2</v>
      </c>
      <c r="G41" s="66">
        <f>COUNTIFS($C$18:$C$38,"&gt;=1.001",$C$18:$C$38,"&lt;=2")</f>
        <v>0</v>
      </c>
      <c r="L41" s="68"/>
    </row>
    <row r="42" spans="1:12" x14ac:dyDescent="0.35">
      <c r="E42" s="67">
        <f t="shared" si="2"/>
        <v>2.0009899999999998</v>
      </c>
      <c r="F42" s="67">
        <v>3</v>
      </c>
      <c r="G42" s="66">
        <f>COUNTIFS($C$18:$C$38,"&gt;=2.001",$C$18:$C$38,"&lt;=3")</f>
        <v>1</v>
      </c>
    </row>
    <row r="43" spans="1:12" x14ac:dyDescent="0.35">
      <c r="E43" s="67">
        <f t="shared" si="2"/>
        <v>3.0009899999999998</v>
      </c>
      <c r="F43" s="67">
        <v>4</v>
      </c>
      <c r="G43" s="66">
        <f>COUNTIFS($C$18:$C$38,"&gt;=3.001",$C$18:$C$38,"&lt;=4")</f>
        <v>0</v>
      </c>
    </row>
    <row r="44" spans="1:12" x14ac:dyDescent="0.35">
      <c r="E44" s="67">
        <f t="shared" si="2"/>
        <v>4.0009899999999998</v>
      </c>
      <c r="F44" s="67">
        <v>5</v>
      </c>
      <c r="G44" s="66">
        <f>COUNTIFS($C$18:$C$38,"&gt;=4.001",$C$18:$C$38,"&lt;=5")</f>
        <v>1</v>
      </c>
    </row>
    <row r="45" spans="1:12" x14ac:dyDescent="0.35">
      <c r="E45" s="67">
        <f t="shared" si="2"/>
        <v>5.0009899999999998</v>
      </c>
      <c r="F45" s="67">
        <v>6</v>
      </c>
      <c r="G45" s="66">
        <f>COUNTIFS($C$18:$C$38,"&gt;=5.001",$C$18:$C$38,"&lt;=6")</f>
        <v>3</v>
      </c>
    </row>
    <row r="46" spans="1:12" x14ac:dyDescent="0.35">
      <c r="E46" s="67">
        <f t="shared" si="2"/>
        <v>6.0009899999999998</v>
      </c>
      <c r="F46" s="67">
        <v>7</v>
      </c>
      <c r="G46" s="66">
        <f>COUNTIFS($C$18:$C$38,"&gt;=6.001",$C$18:$C$38,"&lt;=7")</f>
        <v>3</v>
      </c>
    </row>
    <row r="47" spans="1:12" x14ac:dyDescent="0.35">
      <c r="E47" s="67">
        <f t="shared" si="2"/>
        <v>7.0009899999999998</v>
      </c>
      <c r="F47" s="67">
        <v>8</v>
      </c>
      <c r="G47" s="66">
        <f>COUNTIFS($C$18:$C$38,"&gt;=7.001",$C$18:$C$38,"&lt;=8")</f>
        <v>4</v>
      </c>
    </row>
    <row r="48" spans="1:12" x14ac:dyDescent="0.35">
      <c r="E48" s="67">
        <f t="shared" si="2"/>
        <v>8.0009899999999998</v>
      </c>
      <c r="F48" s="67">
        <v>9</v>
      </c>
      <c r="G48" s="66">
        <f>COUNTIFS($C$18:$C$38,"&gt;=8.001",$C$18:$C$38,"&lt;=9")</f>
        <v>2</v>
      </c>
    </row>
    <row r="49" spans="5:7" x14ac:dyDescent="0.35">
      <c r="E49" s="67">
        <f t="shared" si="2"/>
        <v>9.0009899999999998</v>
      </c>
      <c r="F49" s="67">
        <v>10</v>
      </c>
      <c r="G49" s="66">
        <f>COUNTIFS($C$18:$C$38,"&gt;=9.001",$C$18:$C$38,"&lt;=10")</f>
        <v>2</v>
      </c>
    </row>
    <row r="50" spans="5:7" x14ac:dyDescent="0.35">
      <c r="E50" s="67">
        <f t="shared" si="2"/>
        <v>10.00099</v>
      </c>
      <c r="F50" s="67">
        <v>11</v>
      </c>
      <c r="G50" s="66">
        <f>COUNTIFS($C$18:$C$38,"&gt;=10.001",$C$18:$C$38,"&lt;=11")</f>
        <v>0</v>
      </c>
    </row>
    <row r="51" spans="5:7" x14ac:dyDescent="0.35">
      <c r="E51" s="67">
        <f t="shared" si="2"/>
        <v>11.00099</v>
      </c>
      <c r="F51" s="67">
        <v>12</v>
      </c>
      <c r="G51" s="66">
        <f>COUNTIFS($C$18:$C$38,"&gt;=11.001",$C$18:$C$38,"&lt;=12")</f>
        <v>1</v>
      </c>
    </row>
    <row r="52" spans="5:7" x14ac:dyDescent="0.35">
      <c r="E52" s="119" t="s">
        <v>64</v>
      </c>
      <c r="F52" s="119"/>
      <c r="G52" s="65">
        <f>SUM(G35:G51)</f>
        <v>21</v>
      </c>
    </row>
  </sheetData>
  <mergeCells count="11">
    <mergeCell ref="J26:L26"/>
    <mergeCell ref="E33:G33"/>
    <mergeCell ref="E34:F34"/>
    <mergeCell ref="E52:F52"/>
    <mergeCell ref="J28:L28"/>
    <mergeCell ref="J27:L27"/>
    <mergeCell ref="A2:H2"/>
    <mergeCell ref="A4:H12"/>
    <mergeCell ref="E17:G17"/>
    <mergeCell ref="E18:F18"/>
    <mergeCell ref="E31:F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2:V26"/>
  <sheetViews>
    <sheetView topLeftCell="A3" workbookViewId="0">
      <selection activeCell="C20" sqref="C20"/>
    </sheetView>
  </sheetViews>
  <sheetFormatPr defaultColWidth="11.1640625" defaultRowHeight="15.5" x14ac:dyDescent="0.35"/>
  <cols>
    <col min="1" max="1" width="17.1640625" customWidth="1"/>
    <col min="7" max="7" width="17.6640625" customWidth="1"/>
  </cols>
  <sheetData>
    <row r="2" spans="1:22" ht="19" x14ac:dyDescent="0.35">
      <c r="A2" s="123" t="s">
        <v>14</v>
      </c>
      <c r="B2" s="123"/>
      <c r="C2" s="123"/>
      <c r="D2" s="123"/>
      <c r="E2" s="123"/>
      <c r="F2" s="123"/>
      <c r="G2" s="123"/>
      <c r="H2" t="s">
        <v>53</v>
      </c>
    </row>
    <row r="4" spans="1:22" ht="16.25" customHeight="1" x14ac:dyDescent="0.35">
      <c r="A4" s="124" t="s">
        <v>105</v>
      </c>
      <c r="B4" s="124"/>
      <c r="C4" s="124"/>
      <c r="D4" s="124"/>
      <c r="E4" s="124"/>
      <c r="F4" s="124"/>
      <c r="G4" s="124"/>
    </row>
    <row r="5" spans="1:22" x14ac:dyDescent="0.35">
      <c r="A5" s="124"/>
      <c r="B5" s="124"/>
      <c r="C5" s="124"/>
      <c r="D5" s="124"/>
      <c r="E5" s="124"/>
      <c r="F5" s="124"/>
      <c r="G5" s="124"/>
      <c r="T5" t="s">
        <v>24</v>
      </c>
      <c r="U5" t="s">
        <v>22</v>
      </c>
      <c r="V5" t="s">
        <v>23</v>
      </c>
    </row>
    <row r="6" spans="1:22" x14ac:dyDescent="0.35">
      <c r="A6" s="124"/>
      <c r="B6" s="124"/>
      <c r="C6" s="124"/>
      <c r="D6" s="124"/>
      <c r="E6" s="124"/>
      <c r="F6" s="124"/>
      <c r="G6" s="124"/>
      <c r="T6">
        <v>7083000</v>
      </c>
      <c r="U6">
        <v>7.8782668761899117</v>
      </c>
      <c r="V6">
        <v>1995</v>
      </c>
    </row>
    <row r="7" spans="1:22" x14ac:dyDescent="0.35">
      <c r="A7" s="124"/>
      <c r="B7" s="124"/>
      <c r="C7" s="124"/>
      <c r="D7" s="124"/>
      <c r="E7" s="124"/>
      <c r="F7" s="124"/>
      <c r="G7" s="124"/>
      <c r="T7">
        <v>7966000</v>
      </c>
      <c r="U7">
        <v>7.3796644737568613</v>
      </c>
      <c r="V7">
        <v>1996</v>
      </c>
    </row>
    <row r="8" spans="1:22" x14ac:dyDescent="0.35">
      <c r="A8" s="124"/>
      <c r="B8" s="124"/>
      <c r="C8" s="124"/>
      <c r="D8" s="124"/>
      <c r="E8" s="124"/>
      <c r="F8" s="124"/>
      <c r="G8" s="124"/>
      <c r="T8">
        <v>9040000</v>
      </c>
      <c r="U8">
        <v>7.5776636440760825</v>
      </c>
      <c r="V8">
        <v>1997</v>
      </c>
    </row>
    <row r="9" spans="1:22" x14ac:dyDescent="0.35">
      <c r="A9" s="124"/>
      <c r="B9" s="124"/>
      <c r="C9" s="124"/>
      <c r="D9" s="124"/>
      <c r="E9" s="124"/>
      <c r="F9" s="124"/>
      <c r="G9" s="124"/>
      <c r="T9">
        <v>8960000</v>
      </c>
      <c r="U9">
        <v>2.3082134635456129</v>
      </c>
      <c r="V9">
        <v>1998</v>
      </c>
    </row>
    <row r="10" spans="1:22" x14ac:dyDescent="0.35">
      <c r="A10" s="124"/>
      <c r="B10" s="124"/>
      <c r="C10" s="124"/>
      <c r="D10" s="124"/>
      <c r="E10" s="124"/>
      <c r="F10" s="124"/>
      <c r="G10" s="124"/>
      <c r="T10">
        <v>6893000</v>
      </c>
      <c r="U10">
        <v>-3.3893048793659801</v>
      </c>
      <c r="V10">
        <v>1990</v>
      </c>
    </row>
    <row r="11" spans="1:22" x14ac:dyDescent="0.35">
      <c r="A11" s="124"/>
      <c r="B11" s="124"/>
      <c r="C11" s="124"/>
      <c r="D11" s="124"/>
      <c r="E11" s="124"/>
      <c r="F11" s="124"/>
      <c r="G11" s="124"/>
      <c r="T11">
        <v>9586000</v>
      </c>
      <c r="U11">
        <v>6.6400611223826189</v>
      </c>
      <c r="V11">
        <v>2000</v>
      </c>
    </row>
    <row r="12" spans="1:22" x14ac:dyDescent="0.35">
      <c r="A12" s="124"/>
      <c r="B12" s="124"/>
      <c r="C12" s="124"/>
      <c r="D12" s="124"/>
      <c r="E12" s="124"/>
      <c r="F12" s="124"/>
      <c r="G12" s="124"/>
      <c r="T12">
        <v>10783000</v>
      </c>
      <c r="U12">
        <v>-5.9623107581177379</v>
      </c>
      <c r="V12">
        <v>2001</v>
      </c>
    </row>
    <row r="13" spans="1:22" x14ac:dyDescent="0.35">
      <c r="A13" s="124"/>
      <c r="B13" s="124"/>
      <c r="C13" s="124"/>
      <c r="D13" s="124"/>
      <c r="E13" s="124"/>
      <c r="F13" s="124"/>
      <c r="G13" s="124"/>
      <c r="T13">
        <v>12790000</v>
      </c>
      <c r="U13">
        <v>6.4302786350931314</v>
      </c>
      <c r="V13">
        <v>2002</v>
      </c>
    </row>
    <row r="14" spans="1:22" x14ac:dyDescent="0.35">
      <c r="A14" s="124"/>
      <c r="B14" s="124"/>
      <c r="C14" s="124"/>
      <c r="D14" s="124"/>
      <c r="E14" s="124"/>
      <c r="F14" s="124"/>
      <c r="G14" s="124"/>
      <c r="T14">
        <v>13341000</v>
      </c>
      <c r="U14">
        <v>5.6082550928028496</v>
      </c>
      <c r="V14">
        <v>2003</v>
      </c>
    </row>
    <row r="15" spans="1:22" x14ac:dyDescent="0.35">
      <c r="A15" s="124"/>
      <c r="B15" s="124"/>
      <c r="C15" s="124"/>
      <c r="D15" s="124"/>
      <c r="E15" s="124"/>
      <c r="F15" s="124"/>
      <c r="G15" s="124"/>
      <c r="T15">
        <v>16826000</v>
      </c>
      <c r="U15">
        <v>9.6443225821276855</v>
      </c>
      <c r="V15">
        <v>2004</v>
      </c>
    </row>
    <row r="16" spans="1:22" x14ac:dyDescent="0.35">
      <c r="A16" s="124"/>
      <c r="B16" s="124"/>
      <c r="C16" s="124"/>
      <c r="D16" s="124"/>
      <c r="E16" s="124"/>
      <c r="F16" s="124"/>
      <c r="G16" s="124"/>
      <c r="T16">
        <v>20273000</v>
      </c>
      <c r="U16">
        <v>9.0098533114107511</v>
      </c>
      <c r="V16">
        <v>2005</v>
      </c>
    </row>
    <row r="17" spans="1:22" x14ac:dyDescent="0.35">
      <c r="A17" s="124"/>
      <c r="B17" s="124"/>
      <c r="C17" s="124"/>
      <c r="D17" s="124"/>
      <c r="E17" s="124"/>
      <c r="F17" s="124"/>
      <c r="G17" s="124"/>
      <c r="T17">
        <v>18916000</v>
      </c>
      <c r="U17">
        <v>7.1097034314732355</v>
      </c>
      <c r="V17">
        <v>2006</v>
      </c>
    </row>
    <row r="18" spans="1:22" ht="225" customHeight="1" x14ac:dyDescent="0.35">
      <c r="A18" s="124"/>
      <c r="B18" s="124"/>
      <c r="C18" s="124"/>
      <c r="D18" s="124"/>
      <c r="E18" s="124"/>
      <c r="F18" s="124"/>
      <c r="G18" s="124"/>
      <c r="T18">
        <v>26122000</v>
      </c>
      <c r="U18">
        <v>5.0304575889749401</v>
      </c>
      <c r="V18">
        <v>2007</v>
      </c>
    </row>
    <row r="19" spans="1:22" x14ac:dyDescent="0.35">
      <c r="T19">
        <v>29792000</v>
      </c>
      <c r="U19">
        <v>0.84525145177319416</v>
      </c>
      <c r="V19">
        <v>2008</v>
      </c>
    </row>
    <row r="20" spans="1:22" x14ac:dyDescent="0.35">
      <c r="T20">
        <v>30187000</v>
      </c>
      <c r="U20">
        <v>-4.7044659174283368</v>
      </c>
      <c r="V20">
        <v>2009</v>
      </c>
    </row>
    <row r="21" spans="1:22" x14ac:dyDescent="0.35">
      <c r="T21">
        <v>31364000</v>
      </c>
      <c r="U21">
        <v>8.4873721868075052</v>
      </c>
      <c r="V21">
        <v>2010</v>
      </c>
    </row>
    <row r="22" spans="1:22" x14ac:dyDescent="0.35">
      <c r="T22">
        <v>34654000</v>
      </c>
      <c r="U22">
        <v>11.11349554785059</v>
      </c>
      <c r="V22">
        <v>2011</v>
      </c>
    </row>
    <row r="23" spans="1:22" x14ac:dyDescent="0.35">
      <c r="T23">
        <v>35698000</v>
      </c>
      <c r="U23">
        <v>4.7899402070344053</v>
      </c>
      <c r="V23">
        <v>2012</v>
      </c>
    </row>
    <row r="24" spans="1:22" x14ac:dyDescent="0.35">
      <c r="T24">
        <v>37795000</v>
      </c>
      <c r="U24">
        <v>8.4913093926863468</v>
      </c>
      <c r="V24">
        <v>2013</v>
      </c>
    </row>
    <row r="25" spans="1:22" x14ac:dyDescent="0.35">
      <c r="T25">
        <v>39811000</v>
      </c>
      <c r="U25">
        <v>5.1666907030455178</v>
      </c>
      <c r="V25">
        <v>2014</v>
      </c>
    </row>
    <row r="26" spans="1:22" x14ac:dyDescent="0.35">
      <c r="T26">
        <v>39478000</v>
      </c>
      <c r="U26">
        <v>6.0858866319867246</v>
      </c>
      <c r="V26">
        <v>2015</v>
      </c>
    </row>
  </sheetData>
  <mergeCells count="2">
    <mergeCell ref="A2:G2"/>
    <mergeCell ref="A4:G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2:Q40"/>
  <sheetViews>
    <sheetView topLeftCell="A7" workbookViewId="0">
      <selection activeCell="I24" sqref="I24:K26"/>
    </sheetView>
  </sheetViews>
  <sheetFormatPr defaultColWidth="11.1640625" defaultRowHeight="15.5" x14ac:dyDescent="0.35"/>
  <cols>
    <col min="1" max="1" width="17.1640625" customWidth="1"/>
    <col min="2" max="2" width="17" bestFit="1" customWidth="1"/>
  </cols>
  <sheetData>
    <row r="2" spans="1:10" ht="19" x14ac:dyDescent="0.35">
      <c r="A2" s="125" t="s">
        <v>15</v>
      </c>
      <c r="B2" s="125"/>
      <c r="C2" s="125"/>
      <c r="D2" s="125"/>
      <c r="E2" s="125"/>
      <c r="F2" s="125"/>
      <c r="G2" s="125"/>
    </row>
    <row r="4" spans="1:10" ht="16.25" customHeight="1" x14ac:dyDescent="0.35">
      <c r="A4" s="126" t="s">
        <v>21</v>
      </c>
      <c r="B4" s="126"/>
      <c r="C4" s="126"/>
      <c r="D4" s="126"/>
      <c r="E4" s="126"/>
      <c r="F4" s="126"/>
      <c r="G4" s="126"/>
    </row>
    <row r="5" spans="1:10" x14ac:dyDescent="0.35">
      <c r="A5" s="126"/>
      <c r="B5" s="126"/>
      <c r="C5" s="126"/>
      <c r="D5" s="126"/>
      <c r="E5" s="126"/>
      <c r="F5" s="126"/>
      <c r="G5" s="126"/>
    </row>
    <row r="6" spans="1:10" x14ac:dyDescent="0.35">
      <c r="A6" s="126"/>
      <c r="B6" s="126"/>
      <c r="C6" s="126"/>
      <c r="D6" s="126"/>
      <c r="E6" s="126"/>
      <c r="F6" s="126"/>
      <c r="G6" s="126"/>
    </row>
    <row r="7" spans="1:10" x14ac:dyDescent="0.35">
      <c r="A7" s="126"/>
      <c r="B7" s="126"/>
      <c r="C7" s="126"/>
      <c r="D7" s="126"/>
      <c r="E7" s="126"/>
      <c r="F7" s="126"/>
      <c r="G7" s="126"/>
    </row>
    <row r="8" spans="1:10" x14ac:dyDescent="0.35">
      <c r="A8" s="126"/>
      <c r="B8" s="126"/>
      <c r="C8" s="126"/>
      <c r="D8" s="126"/>
      <c r="E8" s="126"/>
      <c r="F8" s="126"/>
      <c r="G8" s="126"/>
    </row>
    <row r="9" spans="1:10" x14ac:dyDescent="0.35">
      <c r="A9" s="126"/>
      <c r="B9" s="126"/>
      <c r="C9" s="126"/>
      <c r="D9" s="126"/>
      <c r="E9" s="126"/>
      <c r="F9" s="126"/>
      <c r="G9" s="126"/>
      <c r="I9" s="61" t="s">
        <v>54</v>
      </c>
      <c r="J9" s="61"/>
    </row>
    <row r="10" spans="1:10" x14ac:dyDescent="0.35">
      <c r="A10" s="126"/>
      <c r="B10" s="126"/>
      <c r="C10" s="126"/>
      <c r="D10" s="126"/>
      <c r="E10" s="126"/>
      <c r="F10" s="126"/>
      <c r="G10" s="126"/>
      <c r="I10" s="61"/>
      <c r="J10" s="61"/>
    </row>
    <row r="11" spans="1:10" x14ac:dyDescent="0.35">
      <c r="A11" s="126"/>
      <c r="B11" s="126"/>
      <c r="C11" s="126"/>
      <c r="D11" s="126"/>
      <c r="E11" s="126"/>
      <c r="F11" s="126"/>
      <c r="G11" s="126"/>
      <c r="I11" s="62" t="s">
        <v>55</v>
      </c>
      <c r="J11" s="62"/>
    </row>
    <row r="12" spans="1:10" x14ac:dyDescent="0.35">
      <c r="A12" s="126"/>
      <c r="B12" s="126"/>
      <c r="C12" s="126"/>
      <c r="D12" s="126"/>
      <c r="E12" s="126"/>
      <c r="F12" s="126"/>
      <c r="G12" s="126"/>
      <c r="I12" s="59" t="s">
        <v>56</v>
      </c>
      <c r="J12" s="59">
        <v>0.1518340823646484</v>
      </c>
    </row>
    <row r="13" spans="1:10" x14ac:dyDescent="0.35">
      <c r="A13" s="126"/>
      <c r="B13" s="126"/>
      <c r="C13" s="126"/>
      <c r="D13" s="126"/>
      <c r="E13" s="126"/>
      <c r="F13" s="126"/>
      <c r="G13" s="126"/>
      <c r="I13" s="59" t="s">
        <v>57</v>
      </c>
      <c r="J13" s="59">
        <v>2.3053588567514837E-2</v>
      </c>
    </row>
    <row r="14" spans="1:10" x14ac:dyDescent="0.35">
      <c r="I14" s="59" t="s">
        <v>58</v>
      </c>
      <c r="J14" s="59">
        <v>-2.8364643613142275E-2</v>
      </c>
    </row>
    <row r="15" spans="1:10" x14ac:dyDescent="0.35">
      <c r="I15" s="59" t="s">
        <v>59</v>
      </c>
      <c r="J15" s="59">
        <v>4.7564578634800609</v>
      </c>
    </row>
    <row r="16" spans="1:10" x14ac:dyDescent="0.35">
      <c r="A16" s="63" t="s">
        <v>24</v>
      </c>
      <c r="B16" s="63" t="s">
        <v>22</v>
      </c>
      <c r="I16" s="59" t="s">
        <v>60</v>
      </c>
      <c r="J16" s="59">
        <v>21</v>
      </c>
    </row>
    <row r="17" spans="1:17" x14ac:dyDescent="0.35">
      <c r="A17" s="64">
        <v>7083000</v>
      </c>
      <c r="B17" s="64">
        <v>7.8782668761899117</v>
      </c>
    </row>
    <row r="18" spans="1:17" x14ac:dyDescent="0.35">
      <c r="A18" s="64">
        <v>7966000</v>
      </c>
      <c r="B18" s="64">
        <v>7.3796644737568613</v>
      </c>
      <c r="I18" s="61" t="s">
        <v>61</v>
      </c>
      <c r="J18" s="61"/>
      <c r="K18" s="61"/>
      <c r="L18" s="61"/>
      <c r="M18" s="61"/>
      <c r="N18" s="61"/>
    </row>
    <row r="19" spans="1:17" x14ac:dyDescent="0.35">
      <c r="A19" s="64">
        <v>9040000</v>
      </c>
      <c r="B19" s="64">
        <v>7.5776636440760825</v>
      </c>
      <c r="I19" s="58"/>
      <c r="J19" s="58" t="s">
        <v>66</v>
      </c>
      <c r="K19" s="58" t="s">
        <v>67</v>
      </c>
      <c r="L19" s="58" t="s">
        <v>68</v>
      </c>
      <c r="M19" s="58" t="s">
        <v>69</v>
      </c>
      <c r="N19" s="58" t="s">
        <v>70</v>
      </c>
    </row>
    <row r="20" spans="1:17" x14ac:dyDescent="0.35">
      <c r="A20" s="64">
        <v>8960000</v>
      </c>
      <c r="B20" s="64">
        <v>2.3082134635456129</v>
      </c>
      <c r="I20" s="59" t="s">
        <v>62</v>
      </c>
      <c r="J20" s="59">
        <v>1</v>
      </c>
      <c r="K20" s="59">
        <v>10.14352034628547</v>
      </c>
      <c r="L20" s="59">
        <v>10.14352034628547</v>
      </c>
      <c r="M20" s="59">
        <v>0.44835435972431792</v>
      </c>
      <c r="N20" s="59">
        <v>0.51117341855927567</v>
      </c>
    </row>
    <row r="21" spans="1:17" x14ac:dyDescent="0.35">
      <c r="A21" s="64">
        <v>6893000</v>
      </c>
      <c r="B21" s="64">
        <v>-3.3893048793659801</v>
      </c>
      <c r="I21" s="59" t="s">
        <v>63</v>
      </c>
      <c r="J21" s="59">
        <v>19</v>
      </c>
      <c r="K21" s="59">
        <v>429.85393673416485</v>
      </c>
      <c r="L21" s="59">
        <v>22.623891407061308</v>
      </c>
      <c r="M21" s="59"/>
      <c r="N21" s="59"/>
    </row>
    <row r="22" spans="1:17" x14ac:dyDescent="0.35">
      <c r="A22" s="64">
        <v>9586000</v>
      </c>
      <c r="B22" s="64">
        <v>6.6400611223826189</v>
      </c>
      <c r="I22" s="59" t="s">
        <v>64</v>
      </c>
      <c r="J22" s="59">
        <v>20</v>
      </c>
      <c r="K22" s="59">
        <v>439.99745708045032</v>
      </c>
      <c r="L22" s="59"/>
      <c r="M22" s="59"/>
      <c r="N22" s="59"/>
    </row>
    <row r="23" spans="1:17" x14ac:dyDescent="0.35">
      <c r="A23" s="64">
        <v>10783000</v>
      </c>
      <c r="B23" s="64">
        <v>-5.9623107581177379</v>
      </c>
    </row>
    <row r="24" spans="1:17" x14ac:dyDescent="0.35">
      <c r="A24" s="64">
        <v>12790000</v>
      </c>
      <c r="B24" s="64">
        <v>6.4302786350931314</v>
      </c>
      <c r="I24" s="58"/>
      <c r="J24" s="58" t="s">
        <v>71</v>
      </c>
      <c r="K24" s="58" t="s">
        <v>59</v>
      </c>
      <c r="L24" s="58" t="s">
        <v>72</v>
      </c>
      <c r="M24" s="58" t="s">
        <v>73</v>
      </c>
      <c r="N24" s="58" t="s">
        <v>74</v>
      </c>
      <c r="O24" s="58" t="s">
        <v>75</v>
      </c>
      <c r="P24" s="58" t="s">
        <v>76</v>
      </c>
      <c r="Q24" s="58" t="s">
        <v>77</v>
      </c>
    </row>
    <row r="25" spans="1:17" x14ac:dyDescent="0.35">
      <c r="A25" s="64">
        <v>13341000</v>
      </c>
      <c r="B25" s="64">
        <v>5.6082550928028496</v>
      </c>
      <c r="I25" s="59" t="s">
        <v>65</v>
      </c>
      <c r="J25" s="59">
        <v>3.7673426394677749</v>
      </c>
      <c r="K25" s="59">
        <v>2.1469263288756935</v>
      </c>
      <c r="L25" s="59">
        <v>1.75476102221014</v>
      </c>
      <c r="M25" s="59">
        <v>9.5413342451587807E-2</v>
      </c>
      <c r="N25" s="59">
        <v>-0.72622580991157726</v>
      </c>
      <c r="O25" s="59">
        <v>8.2609110888471271</v>
      </c>
      <c r="P25" s="59">
        <v>-0.72622580991157726</v>
      </c>
      <c r="Q25" s="59">
        <v>8.2609110888471271</v>
      </c>
    </row>
    <row r="26" spans="1:17" x14ac:dyDescent="0.35">
      <c r="A26" s="64">
        <v>16826000</v>
      </c>
      <c r="B26" s="64">
        <v>9.6443225821276855</v>
      </c>
      <c r="I26" s="59" t="s">
        <v>24</v>
      </c>
      <c r="J26" s="60">
        <v>5.9072173425495103E-8</v>
      </c>
      <c r="K26" s="59">
        <v>8.8221055901096487E-8</v>
      </c>
      <c r="L26" s="59">
        <v>0.66959268195248278</v>
      </c>
      <c r="M26" s="59">
        <v>0.51117341855927545</v>
      </c>
      <c r="N26" s="59">
        <v>-1.2557661868080001E-7</v>
      </c>
      <c r="O26" s="59">
        <v>2.4372096553179023E-7</v>
      </c>
      <c r="P26" s="59">
        <v>-1.2557661868080001E-7</v>
      </c>
      <c r="Q26" s="59">
        <v>2.4372096553179023E-7</v>
      </c>
    </row>
    <row r="27" spans="1:17" x14ac:dyDescent="0.35">
      <c r="A27" s="64">
        <v>20273000</v>
      </c>
      <c r="B27" s="64">
        <v>9.0098533114107511</v>
      </c>
    </row>
    <row r="28" spans="1:17" x14ac:dyDescent="0.35">
      <c r="A28" s="64">
        <v>18916000</v>
      </c>
      <c r="B28" s="64">
        <v>7.1097034314732355</v>
      </c>
    </row>
    <row r="29" spans="1:17" x14ac:dyDescent="0.35">
      <c r="A29" s="64">
        <v>26122000</v>
      </c>
      <c r="B29" s="64">
        <v>5.0304575889749401</v>
      </c>
    </row>
    <row r="30" spans="1:17" x14ac:dyDescent="0.35">
      <c r="A30" s="64">
        <v>29792000</v>
      </c>
      <c r="B30" s="64">
        <v>0.84525145177319416</v>
      </c>
    </row>
    <row r="31" spans="1:17" x14ac:dyDescent="0.35">
      <c r="A31" s="64">
        <v>30187000</v>
      </c>
      <c r="B31" s="64">
        <v>-4.7044659174283368</v>
      </c>
    </row>
    <row r="32" spans="1:17" x14ac:dyDescent="0.35">
      <c r="A32" s="64">
        <v>31364000</v>
      </c>
      <c r="B32" s="64">
        <v>8.4873721868075052</v>
      </c>
    </row>
    <row r="33" spans="1:11" x14ac:dyDescent="0.35">
      <c r="A33" s="64">
        <v>34654000</v>
      </c>
      <c r="B33" s="64">
        <v>11.11349554785059</v>
      </c>
    </row>
    <row r="34" spans="1:11" x14ac:dyDescent="0.35">
      <c r="A34" s="64">
        <v>35698000</v>
      </c>
      <c r="B34" s="64">
        <v>4.7899402070344053</v>
      </c>
    </row>
    <row r="35" spans="1:11" x14ac:dyDescent="0.35">
      <c r="A35" s="64">
        <v>37795000</v>
      </c>
      <c r="B35" s="64">
        <v>8.4913093926863468</v>
      </c>
    </row>
    <row r="36" spans="1:11" x14ac:dyDescent="0.35">
      <c r="A36" s="64">
        <v>39811000</v>
      </c>
      <c r="B36" s="64">
        <v>5.1666907030455178</v>
      </c>
    </row>
    <row r="37" spans="1:11" x14ac:dyDescent="0.35">
      <c r="A37" s="64">
        <v>39478000</v>
      </c>
      <c r="B37" s="64">
        <v>6.0858866319867246</v>
      </c>
    </row>
    <row r="38" spans="1:11" x14ac:dyDescent="0.35">
      <c r="I38" s="58"/>
      <c r="J38" s="58" t="s">
        <v>24</v>
      </c>
      <c r="K38" s="58" t="s">
        <v>22</v>
      </c>
    </row>
    <row r="39" spans="1:11" x14ac:dyDescent="0.35">
      <c r="I39" s="59" t="s">
        <v>24</v>
      </c>
      <c r="J39" s="59">
        <v>1</v>
      </c>
      <c r="K39" s="59"/>
    </row>
    <row r="40" spans="1:11" x14ac:dyDescent="0.35">
      <c r="I40" s="59" t="s">
        <v>22</v>
      </c>
      <c r="J40" s="59">
        <v>0.15183408236464863</v>
      </c>
      <c r="K40" s="59">
        <v>1</v>
      </c>
    </row>
  </sheetData>
  <mergeCells count="2">
    <mergeCell ref="A2:G2"/>
    <mergeCell ref="A4:G13"/>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2:EU34"/>
  <sheetViews>
    <sheetView tabSelected="1" topLeftCell="A4" zoomScale="91" workbookViewId="0">
      <selection activeCell="G27" sqref="G27"/>
    </sheetView>
  </sheetViews>
  <sheetFormatPr defaultColWidth="11.1640625" defaultRowHeight="15.5" x14ac:dyDescent="0.35"/>
  <cols>
    <col min="1" max="1" width="17.1640625" customWidth="1"/>
    <col min="2" max="2" width="85.83203125" customWidth="1"/>
    <col min="3" max="3" width="22.6640625" customWidth="1"/>
  </cols>
  <sheetData>
    <row r="2" spans="1:7" ht="19" x14ac:dyDescent="0.35">
      <c r="A2" s="127" t="s">
        <v>16</v>
      </c>
      <c r="B2" s="127"/>
      <c r="C2" s="127"/>
      <c r="D2" s="127"/>
      <c r="E2" s="127"/>
      <c r="F2" s="127"/>
      <c r="G2" s="127"/>
    </row>
    <row r="4" spans="1:7" ht="16.25" customHeight="1" x14ac:dyDescent="0.35">
      <c r="A4" s="128" t="s">
        <v>109</v>
      </c>
      <c r="B4" s="128"/>
      <c r="C4" s="128"/>
      <c r="D4" s="128"/>
      <c r="E4" s="128"/>
      <c r="F4" s="128"/>
      <c r="G4" s="128"/>
    </row>
    <row r="5" spans="1:7" x14ac:dyDescent="0.35">
      <c r="A5" s="128"/>
      <c r="B5" s="128"/>
      <c r="C5" s="128"/>
      <c r="D5" s="128"/>
      <c r="E5" s="128"/>
      <c r="F5" s="128"/>
      <c r="G5" s="128"/>
    </row>
    <row r="6" spans="1:7" x14ac:dyDescent="0.35">
      <c r="A6" s="128"/>
      <c r="B6" s="128"/>
      <c r="C6" s="128"/>
      <c r="D6" s="128"/>
      <c r="E6" s="128"/>
      <c r="F6" s="128"/>
      <c r="G6" s="128"/>
    </row>
    <row r="7" spans="1:7" x14ac:dyDescent="0.35">
      <c r="A7" s="128"/>
      <c r="B7" s="128"/>
      <c r="C7" s="128"/>
      <c r="D7" s="128"/>
      <c r="E7" s="128"/>
      <c r="F7" s="128"/>
      <c r="G7" s="128"/>
    </row>
    <row r="8" spans="1:7" x14ac:dyDescent="0.35">
      <c r="A8" s="128"/>
      <c r="B8" s="128"/>
      <c r="C8" s="128"/>
      <c r="D8" s="128"/>
      <c r="E8" s="128"/>
      <c r="F8" s="128"/>
      <c r="G8" s="128"/>
    </row>
    <row r="9" spans="1:7" x14ac:dyDescent="0.35">
      <c r="A9" s="128"/>
      <c r="B9" s="128"/>
      <c r="C9" s="128"/>
      <c r="D9" s="128"/>
      <c r="E9" s="128"/>
      <c r="F9" s="128"/>
      <c r="G9" s="128"/>
    </row>
    <row r="10" spans="1:7" x14ac:dyDescent="0.35">
      <c r="A10" s="128"/>
      <c r="B10" s="128"/>
      <c r="C10" s="128"/>
      <c r="D10" s="128"/>
      <c r="E10" s="128"/>
      <c r="F10" s="128"/>
      <c r="G10" s="128"/>
    </row>
    <row r="11" spans="1:7" x14ac:dyDescent="0.35">
      <c r="A11" s="128"/>
      <c r="B11" s="128"/>
      <c r="C11" s="128"/>
      <c r="D11" s="128"/>
      <c r="E11" s="128"/>
      <c r="F11" s="128"/>
      <c r="G11" s="128"/>
    </row>
    <row r="12" spans="1:7" x14ac:dyDescent="0.35">
      <c r="A12" s="128"/>
      <c r="B12" s="128"/>
      <c r="C12" s="128"/>
      <c r="D12" s="128"/>
      <c r="E12" s="128"/>
      <c r="F12" s="128"/>
      <c r="G12" s="128"/>
    </row>
    <row r="13" spans="1:7" x14ac:dyDescent="0.35">
      <c r="A13" s="128"/>
      <c r="B13" s="128"/>
      <c r="C13" s="128"/>
      <c r="D13" s="128"/>
      <c r="E13" s="128"/>
      <c r="F13" s="128"/>
      <c r="G13" s="128"/>
    </row>
    <row r="14" spans="1:7" x14ac:dyDescent="0.35">
      <c r="A14" s="128"/>
      <c r="B14" s="128"/>
      <c r="C14" s="128"/>
      <c r="D14" s="128"/>
      <c r="E14" s="128"/>
      <c r="F14" s="128"/>
      <c r="G14" s="128"/>
    </row>
    <row r="15" spans="1:7" x14ac:dyDescent="0.35">
      <c r="A15" s="128"/>
      <c r="B15" s="128"/>
      <c r="C15" s="128"/>
      <c r="D15" s="128"/>
      <c r="E15" s="128"/>
      <c r="F15" s="128"/>
      <c r="G15" s="128"/>
    </row>
    <row r="20" spans="2:151" ht="232.5" x14ac:dyDescent="0.35">
      <c r="B20" s="75" t="s">
        <v>108</v>
      </c>
      <c r="C20" s="74"/>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row>
    <row r="21" spans="2:151" x14ac:dyDescent="0.35">
      <c r="B21" s="74"/>
      <c r="C21" s="74"/>
      <c r="D21" s="74"/>
      <c r="E21" s="74"/>
      <c r="F21" s="74"/>
    </row>
    <row r="22" spans="2:151" x14ac:dyDescent="0.35">
      <c r="B22" s="74"/>
      <c r="C22" s="74"/>
      <c r="D22" s="74"/>
      <c r="E22" s="74"/>
      <c r="F22" s="74"/>
    </row>
    <row r="23" spans="2:151" x14ac:dyDescent="0.35">
      <c r="B23" s="74"/>
      <c r="C23" s="74"/>
      <c r="D23" s="74"/>
      <c r="E23" s="74"/>
      <c r="F23" s="74"/>
    </row>
    <row r="24" spans="2:151" x14ac:dyDescent="0.35">
      <c r="B24" s="74"/>
      <c r="C24" s="74"/>
      <c r="D24" s="74"/>
      <c r="E24" s="74"/>
      <c r="F24" s="74"/>
    </row>
    <row r="25" spans="2:151" x14ac:dyDescent="0.35">
      <c r="B25" s="74"/>
      <c r="C25" s="74"/>
      <c r="D25" s="74"/>
      <c r="E25" s="74"/>
      <c r="F25" s="74"/>
    </row>
    <row r="26" spans="2:151" x14ac:dyDescent="0.35">
      <c r="B26" s="74"/>
      <c r="C26" s="74"/>
      <c r="D26" s="74"/>
      <c r="E26" s="74"/>
      <c r="F26" s="74"/>
    </row>
    <row r="27" spans="2:151" x14ac:dyDescent="0.35">
      <c r="B27" s="74"/>
      <c r="C27" s="74"/>
      <c r="D27" s="74"/>
      <c r="E27" s="74"/>
      <c r="F27" s="74"/>
    </row>
    <row r="28" spans="2:151" x14ac:dyDescent="0.35">
      <c r="B28" s="74"/>
      <c r="C28" s="74"/>
      <c r="D28" s="74"/>
      <c r="E28" s="74"/>
      <c r="F28" s="74"/>
    </row>
    <row r="29" spans="2:151" x14ac:dyDescent="0.35">
      <c r="B29" s="74"/>
      <c r="C29" s="74"/>
      <c r="D29" s="74"/>
      <c r="E29" s="74"/>
      <c r="F29" s="74"/>
    </row>
    <row r="30" spans="2:151" x14ac:dyDescent="0.35">
      <c r="B30" s="74"/>
      <c r="C30" s="74"/>
      <c r="D30" s="74"/>
      <c r="E30" s="74"/>
      <c r="F30" s="74"/>
    </row>
    <row r="31" spans="2:151" x14ac:dyDescent="0.35">
      <c r="B31" s="74"/>
      <c r="C31" s="74"/>
      <c r="D31" s="74"/>
      <c r="E31" s="74"/>
      <c r="F31" s="74"/>
    </row>
    <row r="32" spans="2:151" x14ac:dyDescent="0.35">
      <c r="B32" s="74"/>
      <c r="C32" s="74"/>
      <c r="D32" s="74"/>
      <c r="E32" s="74"/>
      <c r="F32" s="74"/>
    </row>
    <row r="33" spans="2:6" x14ac:dyDescent="0.35">
      <c r="B33" s="74"/>
      <c r="C33" s="74"/>
      <c r="D33" s="74"/>
      <c r="E33" s="74"/>
      <c r="F33" s="74"/>
    </row>
    <row r="34" spans="2:6" x14ac:dyDescent="0.35">
      <c r="B34" s="74"/>
      <c r="C34" s="74"/>
      <c r="D34" s="74"/>
      <c r="E34" s="74"/>
      <c r="F34" s="74"/>
    </row>
  </sheetData>
  <mergeCells count="2">
    <mergeCell ref="A2:G2"/>
    <mergeCell ref="A4:G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Data</vt:lpstr>
      <vt:lpstr>Section 1</vt:lpstr>
      <vt:lpstr>Section 2</vt:lpstr>
      <vt:lpstr>Section 3</vt:lpstr>
      <vt:lpstr>Section 4</vt:lpstr>
      <vt:lpstr>Section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HP</cp:lastModifiedBy>
  <dcterms:created xsi:type="dcterms:W3CDTF">2020-09-25T05:23:34Z</dcterms:created>
  <dcterms:modified xsi:type="dcterms:W3CDTF">2021-04-03T10:35:18Z</dcterms:modified>
</cp:coreProperties>
</file>